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filterPrivacy="1"/>
  <xr:revisionPtr revIDLastSave="0" documentId="13_ncr:1_{9422039C-0682-4E47-ACF3-16FE383E2B4C}" xr6:coauthVersionLast="47" xr6:coauthVersionMax="47" xr10:uidLastSave="{00000000-0000-0000-0000-000000000000}"/>
  <bookViews>
    <workbookView xWindow="-120" yWindow="-120" windowWidth="29040" windowHeight="15840" tabRatio="944" activeTab="1" xr2:uid="{00000000-000D-0000-FFFF-FFFF00000000}"/>
  </bookViews>
  <sheets>
    <sheet name="【入力例】" sheetId="10" r:id="rId1"/>
    <sheet name="事業復活支援金 給付判定シート" sheetId="21" r:id="rId2"/>
  </sheets>
  <definedNames>
    <definedName name="_xlnm.Print_Area" localSheetId="0">【入力例】!$A$1:$K$66</definedName>
    <definedName name="_xlnm.Print_Area" localSheetId="1">'事業復活支援金 給付判定シート'!$A$1:$K$66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11" i="21" l="1"/>
  <c r="N22" i="21"/>
  <c r="M22" i="21"/>
  <c r="O22" i="21" s="1"/>
  <c r="P22" i="21" s="1"/>
  <c r="Q22" i="21" s="1"/>
  <c r="N21" i="21"/>
  <c r="M21" i="21"/>
  <c r="O21" i="21" s="1"/>
  <c r="P21" i="21" s="1"/>
  <c r="Q21" i="21" s="1"/>
  <c r="N20" i="21"/>
  <c r="M20" i="21"/>
  <c r="O20" i="21" s="1"/>
  <c r="P20" i="21" s="1"/>
  <c r="Q20" i="21" s="1"/>
  <c r="N19" i="21"/>
  <c r="M19" i="21"/>
  <c r="O19" i="21" s="1"/>
  <c r="P19" i="21" s="1"/>
  <c r="Q19" i="21" s="1"/>
  <c r="N18" i="21"/>
  <c r="O18" i="21" s="1"/>
  <c r="P18" i="21" s="1"/>
  <c r="Q18" i="21" s="1"/>
  <c r="M18" i="21"/>
  <c r="N16" i="21"/>
  <c r="M16" i="21"/>
  <c r="O16" i="21" s="1"/>
  <c r="P16" i="21" s="1"/>
  <c r="Q16" i="21" s="1"/>
  <c r="N15" i="21"/>
  <c r="M15" i="21"/>
  <c r="O15" i="21" s="1"/>
  <c r="P15" i="21" s="1"/>
  <c r="Q15" i="21" s="1"/>
  <c r="N14" i="21"/>
  <c r="M14" i="21"/>
  <c r="O14" i="21" s="1"/>
  <c r="P14" i="21" s="1"/>
  <c r="Q14" i="21" s="1"/>
  <c r="N13" i="21"/>
  <c r="M13" i="21"/>
  <c r="O13" i="21" s="1"/>
  <c r="P13" i="21" s="1"/>
  <c r="Q13" i="21" s="1"/>
  <c r="N12" i="21"/>
  <c r="M12" i="21"/>
  <c r="O12" i="21" s="1"/>
  <c r="P12" i="21" s="1"/>
  <c r="Q12" i="21" s="1"/>
  <c r="J11" i="21"/>
  <c r="F11" i="21"/>
  <c r="D11" i="21"/>
  <c r="N10" i="21"/>
  <c r="M10" i="21"/>
  <c r="O10" i="21" s="1"/>
  <c r="P10" i="21" s="1"/>
  <c r="Q10" i="21" s="1"/>
  <c r="N9" i="21"/>
  <c r="M9" i="21"/>
  <c r="O9" i="21" s="1"/>
  <c r="P9" i="21" s="1"/>
  <c r="Q9" i="21" s="1"/>
  <c r="N8" i="21"/>
  <c r="M8" i="21"/>
  <c r="O8" i="21" s="1"/>
  <c r="P8" i="21" s="1"/>
  <c r="Q8" i="21" s="1"/>
  <c r="N7" i="21"/>
  <c r="M7" i="21"/>
  <c r="O7" i="21" s="1"/>
  <c r="P7" i="21" s="1"/>
  <c r="Q7" i="21" s="1"/>
  <c r="N6" i="21"/>
  <c r="M6" i="21"/>
  <c r="O6" i="21" s="1"/>
  <c r="P6" i="21" s="1"/>
  <c r="N22" i="10"/>
  <c r="M22" i="10"/>
  <c r="N21" i="10"/>
  <c r="M21" i="10"/>
  <c r="O21" i="10" s="1"/>
  <c r="P21" i="10" s="1"/>
  <c r="N20" i="10"/>
  <c r="M20" i="10"/>
  <c r="O20" i="10" s="1"/>
  <c r="P20" i="10" s="1"/>
  <c r="N19" i="10"/>
  <c r="O19" i="10" s="1"/>
  <c r="P19" i="10" s="1"/>
  <c r="M19" i="10"/>
  <c r="N18" i="10"/>
  <c r="M18" i="10"/>
  <c r="O18" i="10" s="1"/>
  <c r="P18" i="10" s="1"/>
  <c r="O16" i="10"/>
  <c r="P16" i="10" s="1"/>
  <c r="N16" i="10"/>
  <c r="M16" i="10"/>
  <c r="N15" i="10"/>
  <c r="M15" i="10"/>
  <c r="O15" i="10" s="1"/>
  <c r="P15" i="10" s="1"/>
  <c r="N14" i="10"/>
  <c r="M14" i="10"/>
  <c r="O14" i="10" s="1"/>
  <c r="P14" i="10" s="1"/>
  <c r="N13" i="10"/>
  <c r="M13" i="10"/>
  <c r="N12" i="10"/>
  <c r="M12" i="10"/>
  <c r="O12" i="10" s="1"/>
  <c r="P12" i="10" s="1"/>
  <c r="N10" i="10"/>
  <c r="M10" i="10"/>
  <c r="O10" i="10" s="1"/>
  <c r="P10" i="10" s="1"/>
  <c r="N9" i="10"/>
  <c r="O9" i="10" s="1"/>
  <c r="P9" i="10" s="1"/>
  <c r="M9" i="10"/>
  <c r="N8" i="10"/>
  <c r="M8" i="10"/>
  <c r="O8" i="10" s="1"/>
  <c r="P8" i="10" s="1"/>
  <c r="O7" i="10"/>
  <c r="P7" i="10" s="1"/>
  <c r="N7" i="10"/>
  <c r="M7" i="10"/>
  <c r="N6" i="10"/>
  <c r="M6" i="10"/>
  <c r="O6" i="10" s="1"/>
  <c r="P6" i="10" s="1"/>
  <c r="S15" i="21" l="1"/>
  <c r="U15" i="21"/>
  <c r="T15" i="21"/>
  <c r="R15" i="21"/>
  <c r="Q6" i="21"/>
  <c r="E20" i="21"/>
  <c r="U16" i="21"/>
  <c r="T16" i="21"/>
  <c r="S16" i="21"/>
  <c r="R16" i="21"/>
  <c r="U13" i="21"/>
  <c r="T13" i="21"/>
  <c r="S13" i="21"/>
  <c r="R13" i="21"/>
  <c r="S21" i="21"/>
  <c r="R21" i="21"/>
  <c r="U21" i="21"/>
  <c r="T21" i="21"/>
  <c r="T12" i="21"/>
  <c r="S12" i="21"/>
  <c r="R12" i="21"/>
  <c r="U12" i="21"/>
  <c r="S9" i="21"/>
  <c r="U9" i="21"/>
  <c r="T9" i="21"/>
  <c r="R9" i="21"/>
  <c r="S20" i="21"/>
  <c r="U20" i="21"/>
  <c r="R20" i="21"/>
  <c r="T20" i="21"/>
  <c r="S10" i="21"/>
  <c r="U10" i="21"/>
  <c r="R10" i="21"/>
  <c r="T10" i="21"/>
  <c r="T7" i="21"/>
  <c r="S7" i="21"/>
  <c r="R7" i="21"/>
  <c r="U7" i="21"/>
  <c r="S14" i="21"/>
  <c r="U14" i="21"/>
  <c r="R14" i="21"/>
  <c r="T14" i="21"/>
  <c r="U18" i="21"/>
  <c r="T18" i="21"/>
  <c r="S18" i="21"/>
  <c r="R18" i="21"/>
  <c r="V18" i="21" s="1"/>
  <c r="W18" i="21" s="1"/>
  <c r="T22" i="21"/>
  <c r="S22" i="21"/>
  <c r="R22" i="21"/>
  <c r="U22" i="21"/>
  <c r="S8" i="21"/>
  <c r="U8" i="21"/>
  <c r="T8" i="21"/>
  <c r="R8" i="21"/>
  <c r="R19" i="21"/>
  <c r="U19" i="21"/>
  <c r="T19" i="21"/>
  <c r="S19" i="21"/>
  <c r="O13" i="10"/>
  <c r="P13" i="10" s="1"/>
  <c r="O22" i="10"/>
  <c r="P22" i="10" s="1"/>
  <c r="J11" i="10"/>
  <c r="H11" i="10"/>
  <c r="F11" i="10"/>
  <c r="D11" i="10"/>
  <c r="V20" i="21" l="1"/>
  <c r="W20" i="21" s="1"/>
  <c r="V15" i="21"/>
  <c r="W15" i="21" s="1"/>
  <c r="V10" i="21"/>
  <c r="W10" i="21" s="1"/>
  <c r="V9" i="21"/>
  <c r="W9" i="21" s="1"/>
  <c r="V22" i="21"/>
  <c r="W22" i="21" s="1"/>
  <c r="V7" i="21"/>
  <c r="W7" i="21" s="1"/>
  <c r="S6" i="21"/>
  <c r="R6" i="21"/>
  <c r="U6" i="21"/>
  <c r="T6" i="21"/>
  <c r="V16" i="21"/>
  <c r="W16" i="21" s="1"/>
  <c r="V21" i="21"/>
  <c r="W21" i="21" s="1"/>
  <c r="V12" i="21"/>
  <c r="W12" i="21" s="1"/>
  <c r="V19" i="21"/>
  <c r="W19" i="21" s="1"/>
  <c r="V8" i="21"/>
  <c r="W8" i="21" s="1"/>
  <c r="V14" i="21"/>
  <c r="W14" i="21" s="1"/>
  <c r="V13" i="21"/>
  <c r="W13" i="21" s="1"/>
  <c r="Q15" i="10"/>
  <c r="Q7" i="10"/>
  <c r="Q22" i="10"/>
  <c r="Q13" i="10"/>
  <c r="Q14" i="10"/>
  <c r="Q9" i="10"/>
  <c r="Q16" i="10"/>
  <c r="Q21" i="10"/>
  <c r="Q12" i="10"/>
  <c r="Q20" i="10"/>
  <c r="Q10" i="10"/>
  <c r="Q18" i="10"/>
  <c r="Q8" i="10"/>
  <c r="Q19" i="10"/>
  <c r="V6" i="21" l="1"/>
  <c r="W6" i="21" s="1"/>
  <c r="E22" i="21" s="1"/>
  <c r="S16" i="10"/>
  <c r="T16" i="10"/>
  <c r="U16" i="10"/>
  <c r="S8" i="10"/>
  <c r="T8" i="10"/>
  <c r="U8" i="10"/>
  <c r="S18" i="10"/>
  <c r="T18" i="10"/>
  <c r="U18" i="10"/>
  <c r="S13" i="10"/>
  <c r="T13" i="10"/>
  <c r="U13" i="10"/>
  <c r="E20" i="10"/>
  <c r="S22" i="10"/>
  <c r="T22" i="10"/>
  <c r="U22" i="10"/>
  <c r="R9" i="10"/>
  <c r="T9" i="10"/>
  <c r="S9" i="10"/>
  <c r="U9" i="10"/>
  <c r="S10" i="10"/>
  <c r="T10" i="10"/>
  <c r="U10" i="10"/>
  <c r="S12" i="10"/>
  <c r="T12" i="10"/>
  <c r="U12" i="10"/>
  <c r="U7" i="10"/>
  <c r="T7" i="10"/>
  <c r="S7" i="10"/>
  <c r="T19" i="10"/>
  <c r="S19" i="10"/>
  <c r="U19" i="10"/>
  <c r="T14" i="10"/>
  <c r="U14" i="10"/>
  <c r="S14" i="10"/>
  <c r="S20" i="10"/>
  <c r="T20" i="10"/>
  <c r="U20" i="10"/>
  <c r="R21" i="10"/>
  <c r="S21" i="10"/>
  <c r="T21" i="10"/>
  <c r="U21" i="10"/>
  <c r="U15" i="10"/>
  <c r="T15" i="10"/>
  <c r="S15" i="10"/>
  <c r="R15" i="10"/>
  <c r="R14" i="10"/>
  <c r="R7" i="10"/>
  <c r="Q6" i="10"/>
  <c r="S6" i="10" s="1"/>
  <c r="R22" i="10"/>
  <c r="R12" i="10"/>
  <c r="R13" i="10"/>
  <c r="R8" i="10"/>
  <c r="R19" i="10"/>
  <c r="R18" i="10"/>
  <c r="R16" i="10"/>
  <c r="R10" i="10"/>
  <c r="R20" i="10"/>
  <c r="R6" i="10" l="1"/>
  <c r="U6" i="10"/>
  <c r="T6" i="10"/>
  <c r="V7" i="10"/>
  <c r="W7" i="10" s="1"/>
  <c r="V15" i="10"/>
  <c r="W15" i="10" s="1"/>
  <c r="V14" i="10"/>
  <c r="W14" i="10" s="1"/>
  <c r="V22" i="10"/>
  <c r="W22" i="10" s="1"/>
  <c r="V16" i="10"/>
  <c r="W16" i="10" s="1"/>
  <c r="V12" i="10"/>
  <c r="W12" i="10" s="1"/>
  <c r="V19" i="10"/>
  <c r="W19" i="10" s="1"/>
  <c r="V21" i="10"/>
  <c r="W21" i="10" s="1"/>
  <c r="V18" i="10"/>
  <c r="W18" i="10" s="1"/>
  <c r="V13" i="10"/>
  <c r="W13" i="10" s="1"/>
  <c r="V9" i="10"/>
  <c r="W9" i="10" s="1"/>
  <c r="V8" i="10"/>
  <c r="W8" i="10" s="1"/>
  <c r="V10" i="10"/>
  <c r="W10" i="10" s="1"/>
  <c r="V20" i="10"/>
  <c r="W20" i="10" s="1"/>
  <c r="V6" i="10" l="1"/>
  <c r="W6" i="10" s="1"/>
  <c r="E22" i="10" s="1"/>
</calcChain>
</file>

<file path=xl/sharedStrings.xml><?xml version="1.0" encoding="utf-8"?>
<sst xmlns="http://schemas.openxmlformats.org/spreadsheetml/2006/main" count="178" uniqueCount="49">
  <si>
    <t>(単位：円)</t>
  </si>
  <si>
    <t>減少率</t>
  </si>
  <si>
    <t>給付額</t>
  </si>
  <si>
    <t>対象月</t>
  </si>
  <si>
    <t>2018年11月～2019年3月</t>
  </si>
  <si>
    <t>計</t>
  </si>
  <si>
    <t>2019年11月～2020年3月</t>
  </si>
  <si>
    <t>【判定結果】</t>
  </si>
  <si>
    <t>2020年11月～2021年3月</t>
  </si>
  <si>
    <t>1．以下期間について、各月の売上高を入力</t>
    <rPh sb="2" eb="4">
      <t>イカ</t>
    </rPh>
    <rPh sb="4" eb="6">
      <t>キカン</t>
    </rPh>
    <rPh sb="16" eb="17">
      <t>ダカ</t>
    </rPh>
    <rPh sb="18" eb="20">
      <t>ニュウリョク</t>
    </rPh>
    <phoneticPr fontId="18"/>
  </si>
  <si>
    <t>2．事業形態を選択</t>
    <rPh sb="2" eb="4">
      <t>ジギョウ</t>
    </rPh>
    <rPh sb="4" eb="6">
      <t>ケイタイ</t>
    </rPh>
    <rPh sb="7" eb="9">
      <t>センタク</t>
    </rPh>
    <phoneticPr fontId="18"/>
  </si>
  <si>
    <t>3．年間売上高を選択（法人のみ）</t>
    <rPh sb="2" eb="4">
      <t>ネンカン</t>
    </rPh>
    <rPh sb="4" eb="7">
      <t>ウリアゲダカ</t>
    </rPh>
    <rPh sb="8" eb="10">
      <t>センタク</t>
    </rPh>
    <rPh sb="11" eb="13">
      <t>ホウジン</t>
    </rPh>
    <phoneticPr fontId="18"/>
  </si>
  <si>
    <t>※判定が「支給対象」であっても、計算結果によっては支給額ゼロになるケースあり</t>
    <rPh sb="1" eb="3">
      <t>ハンテイ</t>
    </rPh>
    <rPh sb="16" eb="20">
      <t>ケイサンケッカ</t>
    </rPh>
    <phoneticPr fontId="18"/>
  </si>
  <si>
    <t>事業形態の選択</t>
    <phoneticPr fontId="18"/>
  </si>
  <si>
    <t>※基準期間：2018年11月～2019年3月、2019年11月～2020年3月、2020年11月～2021年3月のいずれかの期間のうち、売上高の比較に用いた月を含む期間。</t>
  </si>
  <si>
    <t>※対象月：2021年11月～2022年3月のいずれかの月</t>
  </si>
  <si>
    <t>※仮に30%以上減少した月があったとしても、基準期間の売上高が対象月の売上高×5より下回っていた場合、給付額はマイナスとなるため申請はできません。</t>
  </si>
  <si>
    <t>https://www.meti.go.jp/covid-19/jigyo_fukkatsu/pdf/summary.pdf</t>
  </si>
  <si>
    <t>▼事業復活支援金の概要について</t>
    <phoneticPr fontId="18"/>
  </si>
  <si>
    <t>https://www.meti.go.jp/covid-19/jigyo_fukkatsu/index.html</t>
    <phoneticPr fontId="18"/>
  </si>
  <si>
    <t>▼事業復活支援金 （METI/経済産業省）</t>
    <phoneticPr fontId="18"/>
  </si>
  <si>
    <t>・下記の上限額を超えない範囲で、「基準期間の売上高」と「対象月の売上高」に5をかけた額との差額</t>
    <rPh sb="1" eb="3">
      <t>カキ</t>
    </rPh>
    <phoneticPr fontId="18"/>
  </si>
  <si>
    <t>・給付額 ＝（基準期間の売上高）ー（対象月の売上高）×5</t>
    <phoneticPr fontId="18"/>
  </si>
  <si>
    <t>【給付額計算のポイント】</t>
    <rPh sb="1" eb="4">
      <t>キュウフガク</t>
    </rPh>
    <rPh sb="4" eb="6">
      <t>ケイサン</t>
    </rPh>
    <phoneticPr fontId="18"/>
  </si>
  <si>
    <t>【参考】</t>
    <rPh sb="1" eb="3">
      <t>サンコウ</t>
    </rPh>
    <phoneticPr fontId="18"/>
  </si>
  <si>
    <t>上限(個人)</t>
    <phoneticPr fontId="18"/>
  </si>
  <si>
    <t>上限(法人1億円以下)</t>
    <rPh sb="6" eb="8">
      <t>オクエン</t>
    </rPh>
    <rPh sb="8" eb="10">
      <t>イカ</t>
    </rPh>
    <phoneticPr fontId="18"/>
  </si>
  <si>
    <t>上限(法人5億円超)</t>
    <rPh sb="8" eb="9">
      <t>チョウ</t>
    </rPh>
    <phoneticPr fontId="18"/>
  </si>
  <si>
    <t>給付上限額</t>
    <rPh sb="0" eb="2">
      <t>キュウフ</t>
    </rPh>
    <rPh sb="4" eb="5">
      <t>ガク</t>
    </rPh>
    <phoneticPr fontId="18"/>
  </si>
  <si>
    <t>基準期間</t>
    <phoneticPr fontId="18"/>
  </si>
  <si>
    <t>売上高減少額</t>
    <rPh sb="2" eb="3">
      <t>ダカ</t>
    </rPh>
    <rPh sb="5" eb="6">
      <t>ガク</t>
    </rPh>
    <phoneticPr fontId="18"/>
  </si>
  <si>
    <t>2021売上高</t>
  </si>
  <si>
    <t>2021売上高</t>
    <rPh sb="6" eb="7">
      <t>ダカ</t>
    </rPh>
    <phoneticPr fontId="18"/>
  </si>
  <si>
    <t>給付判定</t>
    <rPh sb="0" eb="2">
      <t>キュウフ</t>
    </rPh>
    <phoneticPr fontId="18"/>
  </si>
  <si>
    <t>2018売上高</t>
    <rPh sb="6" eb="7">
      <t>ダカ</t>
    </rPh>
    <phoneticPr fontId="18"/>
  </si>
  <si>
    <t>2019売上高</t>
    <phoneticPr fontId="18"/>
  </si>
  <si>
    <t>：最大支給額対象</t>
    <rPh sb="1" eb="3">
      <t>サイダイ</t>
    </rPh>
    <rPh sb="3" eb="6">
      <t>シキュウガク</t>
    </rPh>
    <rPh sb="6" eb="8">
      <t>タイショウ</t>
    </rPh>
    <phoneticPr fontId="18"/>
  </si>
  <si>
    <t>2018年-2019年</t>
    <rPh sb="4" eb="5">
      <t>ネン</t>
    </rPh>
    <rPh sb="10" eb="11">
      <t>ネン</t>
    </rPh>
    <phoneticPr fontId="18"/>
  </si>
  <si>
    <t>2019年-2020年</t>
    <rPh sb="4" eb="5">
      <t>ネン</t>
    </rPh>
    <rPh sb="10" eb="11">
      <t>ネン</t>
    </rPh>
    <phoneticPr fontId="18"/>
  </si>
  <si>
    <t>2020年-2021年</t>
    <rPh sb="4" eb="5">
      <t>ネン</t>
    </rPh>
    <rPh sb="10" eb="11">
      <t>ネン</t>
    </rPh>
    <phoneticPr fontId="18"/>
  </si>
  <si>
    <t>2021年-2022年</t>
    <rPh sb="4" eb="5">
      <t>ネン</t>
    </rPh>
    <rPh sb="10" eb="11">
      <t>ネン</t>
    </rPh>
    <phoneticPr fontId="18"/>
  </si>
  <si>
    <t>：要入力箇所</t>
    <rPh sb="1" eb="4">
      <t>ヨウニュウリョク</t>
    </rPh>
    <rPh sb="4" eb="6">
      <t>カショ</t>
    </rPh>
    <phoneticPr fontId="18"/>
  </si>
  <si>
    <t>【最大給付額】</t>
    <rPh sb="1" eb="3">
      <t>サイダイ</t>
    </rPh>
    <rPh sb="3" eb="5">
      <t>キュウフ</t>
    </rPh>
    <rPh sb="5" eb="6">
      <t>ガク</t>
    </rPh>
    <phoneticPr fontId="18"/>
  </si>
  <si>
    <t>法人</t>
  </si>
  <si>
    <t>1億円以下</t>
  </si>
  <si>
    <t>上限(法人1億円超~5億円)</t>
    <rPh sb="6" eb="8">
      <t>オクエン</t>
    </rPh>
    <rPh sb="8" eb="9">
      <t>チョウ</t>
    </rPh>
    <rPh sb="11" eb="13">
      <t>オクエン</t>
    </rPh>
    <phoneticPr fontId="18"/>
  </si>
  <si>
    <t>※このシートは2022年1月23日時点の情報を元に作成しています。給付要件等は今後変更になる可能性がありますのでご留意ください。</t>
    <rPh sb="11" eb="12">
      <t>ネン</t>
    </rPh>
    <rPh sb="13" eb="14">
      <t>ガツ</t>
    </rPh>
    <rPh sb="16" eb="19">
      <t>ニチジテン</t>
    </rPh>
    <rPh sb="20" eb="22">
      <t>ジョウホウ</t>
    </rPh>
    <rPh sb="23" eb="24">
      <t>モト</t>
    </rPh>
    <rPh sb="25" eb="27">
      <t>サクセイ</t>
    </rPh>
    <rPh sb="33" eb="35">
      <t>キュウフ</t>
    </rPh>
    <rPh sb="35" eb="37">
      <t>ヨウケン</t>
    </rPh>
    <rPh sb="37" eb="38">
      <t>トウ</t>
    </rPh>
    <rPh sb="39" eb="41">
      <t>コンゴ</t>
    </rPh>
    <rPh sb="41" eb="43">
      <t>ヘンコウ</t>
    </rPh>
    <rPh sb="46" eb="48">
      <t>カノウ</t>
    </rPh>
    <rPh sb="48" eb="49">
      <t>セイ</t>
    </rPh>
    <rPh sb="57" eb="59">
      <t>リュウイ</t>
    </rPh>
    <phoneticPr fontId="18"/>
  </si>
  <si>
    <t>事業復活支援金 給付判定シート（入力例）</t>
    <rPh sb="8" eb="10">
      <t>キュウフ</t>
    </rPh>
    <phoneticPr fontId="18"/>
  </si>
  <si>
    <t>事業復活支援金 給付判定シート</t>
    <rPh sb="8" eb="10">
      <t>キュウフ</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</si>
</sst>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1"/>
      <color theme="1"/>
      <name val="メイリオ"/>
      <family val="3"/>
      <charset val="128"/>
    </font>
    <font>
      <sz val="12"/>
      <color theme="1"/>
      <name val="メイリオ"/>
      <family val="3"/>
      <charset val="128"/>
    </font>
    <font>
      <sz val="12"/>
      <color rgb="FF0000FF"/>
      <name val="メイリオ"/>
      <family val="3"/>
      <charset val="128"/>
    </font>
    <font>
      <b/>
      <sz val="12"/>
      <color theme="1"/>
      <name val="メイリオ"/>
      <family val="3"/>
      <charset val="128"/>
    </font>
    <font>
      <b/>
      <u/>
      <sz val="12"/>
      <color theme="1"/>
      <name val="メイリオ"/>
      <family val="3"/>
      <charset val="128"/>
    </font>
    <font>
      <u/>
      <sz val="12"/>
      <color theme="1"/>
      <name val="メイリオ"/>
      <family val="3"/>
      <charset val="128"/>
    </font>
    <font>
      <sz val="12"/>
      <color rgb="FFFF0000"/>
      <name val="メイリオ"/>
      <family val="3"/>
      <charset val="128"/>
    </font>
    <font>
      <sz val="10"/>
      <color theme="1"/>
      <name val="メイリオ"/>
      <family val="3"/>
      <charset val="128"/>
    </font>
    <font>
      <b/>
      <u/>
      <sz val="14"/>
      <color theme="1"/>
      <name val="メイリオ"/>
      <family val="3"/>
      <charset val="128"/>
    </font>
    <font>
      <sz val="10"/>
      <color rgb="FFFF0000"/>
      <name val="メイリオ"/>
      <family val="3"/>
      <charset val="128"/>
    </font>
    <font>
      <b/>
      <sz val="10"/>
      <color theme="1"/>
      <name val="メイリオ"/>
      <family val="3"/>
      <charset val="128"/>
    </font>
    <font>
      <u/>
      <sz val="11"/>
      <color theme="10"/>
      <name val="游ゴシック"/>
      <family val="2"/>
      <charset val="128"/>
      <scheme val="minor"/>
    </font>
    <font>
      <b/>
      <sz val="14"/>
      <color theme="1"/>
      <name val="メイリオ"/>
      <family val="3"/>
      <charset val="128"/>
    </font>
    <font>
      <u/>
      <sz val="12"/>
      <color theme="10"/>
      <name val="メイリオ"/>
      <family val="3"/>
      <charset val="128"/>
    </font>
    <font>
      <sz val="12"/>
      <name val="メイリオ"/>
      <family val="3"/>
      <charset val="128"/>
    </font>
    <font>
      <b/>
      <sz val="12"/>
      <color rgb="FFFF0000"/>
      <name val="メイリオ"/>
      <family val="3"/>
      <charset val="128"/>
    </font>
    <font>
      <b/>
      <sz val="14"/>
      <color theme="0"/>
      <name val="メイリオ"/>
      <family val="3"/>
      <charset val="128"/>
    </font>
    <font>
      <b/>
      <sz val="11"/>
      <color theme="0"/>
      <name val="メイリオ"/>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bgColor indexed="64"/>
      </patternFill>
    </fill>
    <fill>
      <patternFill patternType="solid">
        <fgColor theme="5" tint="0.39997558519241921"/>
        <bgColor indexed="64"/>
      </patternFill>
    </fill>
    <fill>
      <patternFill patternType="solid">
        <fgColor theme="8"/>
        <bgColor indexed="64"/>
      </patternFill>
    </fill>
    <fill>
      <patternFill patternType="solid">
        <fgColor rgb="FFFFFF99"/>
        <bgColor indexed="64"/>
      </patternFill>
    </fill>
    <fill>
      <patternFill patternType="solid">
        <fgColor rgb="FF3366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30" fillId="0" borderId="0" applyNumberFormat="0" applyFill="0" applyBorder="0" applyAlignment="0" applyProtection="0">
      <alignment vertical="center"/>
    </xf>
  </cellStyleXfs>
  <cellXfs count="59">
    <xf numFmtId="0" fontId="0" fillId="0" borderId="0" xfId="0">
      <alignment vertical="center"/>
    </xf>
    <xf numFmtId="0" fontId="20" fillId="33" borderId="0" xfId="0" applyFont="1" applyFill="1">
      <alignment vertical="center"/>
    </xf>
    <xf numFmtId="0" fontId="20" fillId="33" borderId="0" xfId="0" applyFont="1" applyFill="1" applyAlignment="1">
      <alignment horizontal="right"/>
    </xf>
    <xf numFmtId="55" fontId="20" fillId="33" borderId="10" xfId="0" applyNumberFormat="1" applyFont="1" applyFill="1" applyBorder="1" applyAlignment="1">
      <alignment horizontal="center" vertical="center" shrinkToFit="1"/>
    </xf>
    <xf numFmtId="0" fontId="20" fillId="33" borderId="0" xfId="0" applyFont="1" applyFill="1" applyAlignment="1">
      <alignment horizontal="left" vertical="center"/>
    </xf>
    <xf numFmtId="0" fontId="20" fillId="33" borderId="0" xfId="0" applyFont="1" applyFill="1" applyAlignment="1">
      <alignment horizontal="center" vertical="center"/>
    </xf>
    <xf numFmtId="0" fontId="20" fillId="33" borderId="0" xfId="0" applyFont="1" applyFill="1" applyAlignment="1">
      <alignment horizontal="left" vertical="center" wrapText="1"/>
    </xf>
    <xf numFmtId="0" fontId="22" fillId="33" borderId="0" xfId="0" applyFont="1" applyFill="1" applyAlignment="1">
      <alignment horizontal="left" vertical="center"/>
    </xf>
    <xf numFmtId="0" fontId="23" fillId="33" borderId="0" xfId="0" applyFont="1" applyFill="1" applyAlignment="1">
      <alignment horizontal="left" vertical="center"/>
    </xf>
    <xf numFmtId="0" fontId="24" fillId="33" borderId="0" xfId="0" applyFont="1" applyFill="1" applyAlignment="1">
      <alignment horizontal="center" vertical="center"/>
    </xf>
    <xf numFmtId="0" fontId="22" fillId="33" borderId="0" xfId="0" applyFont="1" applyFill="1">
      <alignment vertical="center"/>
    </xf>
    <xf numFmtId="0" fontId="25" fillId="33" borderId="0" xfId="0" applyFont="1" applyFill="1">
      <alignment vertical="center"/>
    </xf>
    <xf numFmtId="0" fontId="26" fillId="33" borderId="0" xfId="0" applyFont="1" applyFill="1" applyAlignment="1">
      <alignment vertical="center"/>
    </xf>
    <xf numFmtId="9" fontId="26" fillId="33" borderId="0" xfId="43" applyFont="1" applyFill="1" applyAlignment="1">
      <alignment vertical="center"/>
    </xf>
    <xf numFmtId="38" fontId="26" fillId="33" borderId="0" xfId="42" applyFont="1" applyFill="1" applyAlignment="1">
      <alignment vertical="center"/>
    </xf>
    <xf numFmtId="9" fontId="26" fillId="33" borderId="0" xfId="43" applyFont="1" applyFill="1" applyAlignment="1">
      <alignment horizontal="center" vertical="center"/>
    </xf>
    <xf numFmtId="38" fontId="26" fillId="33" borderId="0" xfId="0" applyNumberFormat="1" applyFont="1" applyFill="1" applyAlignment="1">
      <alignment vertical="center"/>
    </xf>
    <xf numFmtId="0" fontId="27" fillId="33" borderId="0" xfId="0" applyFont="1" applyFill="1" applyAlignment="1">
      <alignment horizontal="left" vertical="center"/>
    </xf>
    <xf numFmtId="0" fontId="28" fillId="33" borderId="0" xfId="0" applyFont="1" applyFill="1">
      <alignment vertical="center"/>
    </xf>
    <xf numFmtId="0" fontId="29" fillId="33" borderId="0" xfId="0" applyFont="1" applyFill="1" applyAlignment="1">
      <alignment horizontal="center" vertical="center"/>
    </xf>
    <xf numFmtId="0" fontId="31" fillId="35" borderId="13" xfId="0" applyFont="1" applyFill="1" applyBorder="1" applyAlignment="1">
      <alignment horizontal="center" vertical="center"/>
    </xf>
    <xf numFmtId="38" fontId="31" fillId="35" borderId="13" xfId="42" applyFont="1" applyFill="1" applyBorder="1" applyAlignment="1">
      <alignment horizontal="center" vertical="center"/>
    </xf>
    <xf numFmtId="0" fontId="32" fillId="33" borderId="0" xfId="44" applyFont="1" applyFill="1">
      <alignment vertical="center"/>
    </xf>
    <xf numFmtId="0" fontId="21" fillId="33" borderId="0" xfId="0" applyFont="1" applyFill="1" applyAlignment="1">
      <alignment horizontal="right" vertical="center"/>
    </xf>
    <xf numFmtId="0" fontId="29" fillId="33" borderId="0" xfId="0" applyFont="1" applyFill="1" applyAlignment="1">
      <alignment horizontal="center" vertical="center" wrapText="1"/>
    </xf>
    <xf numFmtId="0" fontId="22" fillId="33" borderId="0" xfId="0" applyFont="1" applyFill="1" applyAlignment="1">
      <alignment horizontal="right" vertical="center"/>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0" fontId="26" fillId="35" borderId="0" xfId="0" applyFont="1" applyFill="1" applyAlignment="1">
      <alignment vertical="center"/>
    </xf>
    <xf numFmtId="0" fontId="26" fillId="0" borderId="0" xfId="0" applyFont="1" applyFill="1" applyAlignment="1">
      <alignment horizontal="center" vertical="center" wrapText="1"/>
    </xf>
    <xf numFmtId="0" fontId="26" fillId="33" borderId="0" xfId="0" applyFont="1" applyFill="1" applyAlignment="1">
      <alignment horizontal="center" vertical="center" wrapText="1"/>
    </xf>
    <xf numFmtId="0" fontId="19" fillId="37" borderId="10" xfId="0" applyFont="1" applyFill="1" applyBorder="1">
      <alignment vertical="center"/>
    </xf>
    <xf numFmtId="55" fontId="20" fillId="33" borderId="15" xfId="0" applyNumberFormat="1" applyFont="1" applyFill="1" applyBorder="1" applyAlignment="1">
      <alignment horizontal="center" vertical="center" shrinkToFit="1"/>
    </xf>
    <xf numFmtId="38" fontId="22" fillId="33" borderId="14" xfId="42" applyFont="1" applyFill="1" applyBorder="1" applyAlignment="1">
      <alignment horizontal="center" vertical="center" shrinkToFit="1"/>
    </xf>
    <xf numFmtId="0" fontId="33" fillId="33" borderId="0" xfId="0" applyFont="1" applyFill="1">
      <alignment vertical="center"/>
    </xf>
    <xf numFmtId="0" fontId="34" fillId="33" borderId="0" xfId="0" applyFont="1" applyFill="1">
      <alignment vertical="center"/>
    </xf>
    <xf numFmtId="38" fontId="20" fillId="37" borderId="10" xfId="42" applyFont="1" applyFill="1" applyBorder="1" applyAlignment="1" applyProtection="1">
      <alignment vertical="center" shrinkToFit="1"/>
      <protection locked="0"/>
    </xf>
    <xf numFmtId="55" fontId="20" fillId="33" borderId="10" xfId="0" applyNumberFormat="1" applyFont="1" applyFill="1" applyBorder="1" applyAlignment="1" applyProtection="1">
      <alignment horizontal="center" vertical="center" shrinkToFit="1"/>
      <protection locked="0"/>
    </xf>
    <xf numFmtId="38" fontId="20" fillId="37" borderId="15" xfId="42" applyFont="1" applyFill="1" applyBorder="1" applyAlignment="1" applyProtection="1">
      <alignment vertical="center" shrinkToFit="1"/>
      <protection locked="0"/>
    </xf>
    <xf numFmtId="55" fontId="20" fillId="33" borderId="15" xfId="0" applyNumberFormat="1" applyFont="1" applyFill="1" applyBorder="1" applyAlignment="1" applyProtection="1">
      <alignment horizontal="center" vertical="center" shrinkToFit="1"/>
      <protection locked="0"/>
    </xf>
    <xf numFmtId="38" fontId="22" fillId="0" borderId="14" xfId="42" applyFont="1" applyFill="1" applyBorder="1" applyAlignment="1" applyProtection="1">
      <alignment vertical="center" shrinkToFit="1"/>
      <protection locked="0"/>
    </xf>
    <xf numFmtId="38" fontId="22" fillId="0" borderId="14" xfId="42" applyFont="1" applyFill="1" applyBorder="1" applyAlignment="1" applyProtection="1">
      <alignment horizontal="center" vertical="center" shrinkToFit="1"/>
      <protection locked="0"/>
    </xf>
    <xf numFmtId="38" fontId="22" fillId="0" borderId="14" xfId="42" applyFont="1" applyFill="1" applyBorder="1" applyProtection="1">
      <alignment vertical="center"/>
      <protection locked="0"/>
    </xf>
    <xf numFmtId="0" fontId="20" fillId="33" borderId="0" xfId="0" applyFont="1" applyFill="1" applyProtection="1">
      <alignment vertical="center"/>
      <protection locked="0"/>
    </xf>
    <xf numFmtId="38" fontId="26" fillId="33" borderId="16" xfId="42" applyFont="1" applyFill="1" applyBorder="1" applyAlignment="1">
      <alignment vertical="center"/>
    </xf>
    <xf numFmtId="0" fontId="26" fillId="33" borderId="16" xfId="0" applyFont="1" applyFill="1" applyBorder="1" applyAlignment="1">
      <alignment vertical="center"/>
    </xf>
    <xf numFmtId="55" fontId="26" fillId="33" borderId="16" xfId="0" applyNumberFormat="1" applyFont="1" applyFill="1" applyBorder="1" applyAlignment="1">
      <alignment vertical="center" wrapText="1"/>
    </xf>
    <xf numFmtId="0" fontId="36" fillId="38" borderId="16" xfId="0" applyFont="1" applyFill="1" applyBorder="1" applyAlignment="1">
      <alignment horizontal="center" vertical="center" wrapText="1"/>
    </xf>
    <xf numFmtId="38" fontId="22" fillId="0" borderId="0" xfId="42" applyFont="1" applyFill="1" applyBorder="1" applyProtection="1">
      <alignment vertical="center"/>
      <protection locked="0"/>
    </xf>
    <xf numFmtId="0" fontId="20" fillId="0" borderId="0" xfId="0" applyFont="1" applyFill="1" applyAlignment="1">
      <alignment horizontal="right"/>
    </xf>
    <xf numFmtId="55" fontId="35" fillId="0" borderId="0" xfId="0" applyNumberFormat="1" applyFont="1" applyFill="1" applyBorder="1" applyAlignment="1">
      <alignment horizontal="center" vertical="center" shrinkToFit="1"/>
    </xf>
    <xf numFmtId="38" fontId="20" fillId="0" borderId="0" xfId="42" applyFont="1" applyFill="1" applyBorder="1" applyAlignment="1" applyProtection="1">
      <alignment vertical="center" shrinkToFit="1"/>
      <protection locked="0"/>
    </xf>
    <xf numFmtId="0" fontId="20" fillId="0" borderId="0" xfId="0" applyFont="1" applyFill="1" applyProtection="1">
      <alignment vertical="center"/>
      <protection locked="0"/>
    </xf>
    <xf numFmtId="0" fontId="22" fillId="37" borderId="11" xfId="0" applyFont="1" applyFill="1" applyBorder="1" applyAlignment="1" applyProtection="1">
      <alignment horizontal="center" vertical="center"/>
      <protection locked="0"/>
    </xf>
    <xf numFmtId="0" fontId="22" fillId="37" borderId="12" xfId="0" applyFont="1" applyFill="1" applyBorder="1" applyAlignment="1" applyProtection="1">
      <alignment horizontal="center" vertical="center"/>
      <protection locked="0"/>
    </xf>
    <xf numFmtId="55" fontId="35" fillId="36" borderId="11" xfId="0" applyNumberFormat="1" applyFont="1" applyFill="1" applyBorder="1" applyAlignment="1">
      <alignment horizontal="center" vertical="center" shrinkToFit="1"/>
    </xf>
    <xf numFmtId="55" fontId="35" fillId="36" borderId="12" xfId="0" applyNumberFormat="1" applyFont="1" applyFill="1" applyBorder="1" applyAlignment="1">
      <alignment horizontal="center" vertical="center" shrinkToFit="1"/>
    </xf>
    <xf numFmtId="55" fontId="35" fillId="34" borderId="11" xfId="0" applyNumberFormat="1" applyFont="1" applyFill="1" applyBorder="1" applyAlignment="1">
      <alignment horizontal="center" vertical="center" shrinkToFit="1"/>
    </xf>
    <xf numFmtId="55" fontId="35" fillId="34" borderId="12" xfId="0" applyNumberFormat="1" applyFont="1" applyFill="1" applyBorder="1" applyAlignment="1">
      <alignment horizontal="center" vertical="center" shrinkToFi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パーセント" xfId="43" builtinId="5"/>
    <cellStyle name="ハイパーリンク" xfId="44"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4">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colors>
    <mruColors>
      <color rgb="FFFF9900"/>
      <color rgb="FF336600"/>
      <color rgb="FF008000"/>
      <color rgb="FF669900"/>
      <color rgb="FFFFFF99"/>
      <color rgb="FF0000FF"/>
      <color rgb="FF000099"/>
      <color rgb="FFCCFF99"/>
      <color rgb="FF0099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100852</xdr:colOff>
      <xdr:row>38</xdr:row>
      <xdr:rowOff>56030</xdr:rowOff>
    </xdr:from>
    <xdr:to>
      <xdr:col>9</xdr:col>
      <xdr:colOff>1045508</xdr:colOff>
      <xdr:row>65</xdr:row>
      <xdr:rowOff>80124</xdr:rowOff>
    </xdr:to>
    <xdr:pic>
      <xdr:nvPicPr>
        <xdr:cNvPr id="2" name="図 1">
          <a:extLst>
            <a:ext uri="{FF2B5EF4-FFF2-40B4-BE49-F238E27FC236}">
              <a16:creationId xmlns:a16="http://schemas.microsoft.com/office/drawing/2014/main" id="{0DAF5711-C8D9-48A0-8121-E7E656CA719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2558" y="8774206"/>
          <a:ext cx="9618009" cy="66803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100852</xdr:colOff>
      <xdr:row>38</xdr:row>
      <xdr:rowOff>56030</xdr:rowOff>
    </xdr:from>
    <xdr:to>
      <xdr:col>9</xdr:col>
      <xdr:colOff>1045508</xdr:colOff>
      <xdr:row>65</xdr:row>
      <xdr:rowOff>80124</xdr:rowOff>
    </xdr:to>
    <xdr:pic>
      <xdr:nvPicPr>
        <xdr:cNvPr id="2" name="図 1">
          <a:extLst>
            <a:ext uri="{FF2B5EF4-FFF2-40B4-BE49-F238E27FC236}">
              <a16:creationId xmlns:a16="http://schemas.microsoft.com/office/drawing/2014/main" id="{607B7E6D-6ABF-44C3-B00D-2B69B8F948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6677" y="10333505"/>
          <a:ext cx="9631456" cy="67106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ユーザー定義 1">
      <a:dk1>
        <a:srgbClr val="595959"/>
      </a:dk1>
      <a:lt1>
        <a:srgbClr val="FFFFFF"/>
      </a:lt1>
      <a:dk2>
        <a:srgbClr val="3F3F3F"/>
      </a:dk2>
      <a:lt2>
        <a:srgbClr val="D8D8D8"/>
      </a:lt2>
      <a:accent1>
        <a:srgbClr val="0098BF"/>
      </a:accent1>
      <a:accent2>
        <a:srgbClr val="F9617A"/>
      </a:accent2>
      <a:accent3>
        <a:srgbClr val="00CCFF"/>
      </a:accent3>
      <a:accent4>
        <a:srgbClr val="FF99FF"/>
      </a:accent4>
      <a:accent5>
        <a:srgbClr val="4BACC6"/>
      </a:accent5>
      <a:accent6>
        <a:srgbClr val="F79646"/>
      </a:accent6>
      <a:hlink>
        <a:srgbClr val="0098BF"/>
      </a:hlink>
      <a:folHlink>
        <a:srgbClr val="00718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eti.go.jp/covid-19/jigyo_fukkatsu/pdf/summary.pdf" TargetMode="External"/><Relationship Id="rId1" Type="http://schemas.openxmlformats.org/officeDocument/2006/relationships/hyperlink" Target="https://www.meti.go.jp/covid-19/jigyo_fukkatsu/inde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eti.go.jp/covid-19/jigyo_fukkatsu/pdf/summary.pdf" TargetMode="External"/><Relationship Id="rId1" Type="http://schemas.openxmlformats.org/officeDocument/2006/relationships/hyperlink" Target="https://www.meti.go.jp/covid-19/jigyo_fukkatsu/index.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011D5-C627-49B9-9E9D-47D7A3DDF88C}">
  <sheetPr>
    <tabColor theme="0" tint="-0.499984740745262"/>
  </sheetPr>
  <dimension ref="B1:Y38"/>
  <sheetViews>
    <sheetView showGridLines="0" zoomScale="70" zoomScaleNormal="70" zoomScaleSheetLayoutView="50" workbookViewId="0"/>
  </sheetViews>
  <sheetFormatPr defaultRowHeight="19.5" outlineLevelCol="1" x14ac:dyDescent="0.4"/>
  <cols>
    <col min="1" max="1" width="11.625" style="1" customWidth="1"/>
    <col min="2" max="2" width="2.625" style="1" customWidth="1"/>
    <col min="3" max="5" width="15.625" style="1" customWidth="1"/>
    <col min="6" max="6" width="16.625" style="1" customWidth="1"/>
    <col min="7" max="7" width="15.625" style="1" customWidth="1"/>
    <col min="8" max="8" width="16.625" style="1" customWidth="1"/>
    <col min="9" max="9" width="15.625" style="1" customWidth="1"/>
    <col min="10" max="11" width="16.625" style="1" customWidth="1"/>
    <col min="12" max="12" width="18.375" style="1" bestFit="1" customWidth="1"/>
    <col min="13" max="13" width="13" style="12" hidden="1" customWidth="1" outlineLevel="1"/>
    <col min="14" max="14" width="11.25" style="12" hidden="1" customWidth="1" outlineLevel="1"/>
    <col min="15" max="15" width="9" style="12" hidden="1" customWidth="1" outlineLevel="1"/>
    <col min="16" max="16" width="9.75" style="12" hidden="1" customWidth="1" outlineLevel="1"/>
    <col min="17" max="17" width="10.875" style="12" hidden="1" customWidth="1" outlineLevel="1"/>
    <col min="18" max="21" width="13.25" style="12" hidden="1" customWidth="1" outlineLevel="1"/>
    <col min="22" max="22" width="9.75" style="12" hidden="1" customWidth="1" outlineLevel="1"/>
    <col min="23" max="23" width="10.125" style="12" customWidth="1" collapsed="1"/>
    <col min="24" max="24" width="22.5" style="12" customWidth="1"/>
    <col min="25" max="25" width="11.25" style="12" customWidth="1"/>
    <col min="26" max="16384" width="9" style="1"/>
  </cols>
  <sheetData>
    <row r="1" spans="2:25" x14ac:dyDescent="0.4">
      <c r="L1" s="23"/>
    </row>
    <row r="2" spans="2:25" ht="22.5" x14ac:dyDescent="0.4">
      <c r="B2" s="17" t="s">
        <v>47</v>
      </c>
      <c r="C2" s="8"/>
      <c r="D2" s="9"/>
      <c r="E2" s="5"/>
      <c r="F2" s="5"/>
      <c r="G2" s="5"/>
      <c r="H2" s="5"/>
      <c r="I2" s="5"/>
      <c r="J2" s="5"/>
      <c r="K2" s="5"/>
    </row>
    <row r="3" spans="2:25" x14ac:dyDescent="0.4">
      <c r="C3" s="31"/>
      <c r="D3" s="1" t="s">
        <v>41</v>
      </c>
      <c r="M3" s="13"/>
      <c r="N3" s="13"/>
      <c r="W3" s="28"/>
      <c r="X3" s="12" t="s">
        <v>36</v>
      </c>
    </row>
    <row r="4" spans="2:25" ht="30.75" customHeight="1" x14ac:dyDescent="0.45">
      <c r="B4" s="10" t="s">
        <v>9</v>
      </c>
      <c r="J4" s="2" t="s">
        <v>0</v>
      </c>
      <c r="K4" s="49"/>
      <c r="M4" s="29"/>
      <c r="N4" s="30"/>
      <c r="O4" s="30"/>
      <c r="P4" s="30"/>
      <c r="Q4" s="30"/>
      <c r="R4" s="30"/>
      <c r="S4" s="30"/>
      <c r="T4" s="30"/>
      <c r="U4" s="30"/>
      <c r="V4" s="30"/>
      <c r="W4" s="30"/>
      <c r="X4" s="30"/>
      <c r="Y4" s="30"/>
    </row>
    <row r="5" spans="2:25" ht="30.75" customHeight="1" x14ac:dyDescent="0.4">
      <c r="B5" s="10"/>
      <c r="C5" s="55" t="s">
        <v>37</v>
      </c>
      <c r="D5" s="56"/>
      <c r="E5" s="55" t="s">
        <v>38</v>
      </c>
      <c r="F5" s="56"/>
      <c r="G5" s="55" t="s">
        <v>39</v>
      </c>
      <c r="H5" s="56"/>
      <c r="I5" s="57" t="s">
        <v>40</v>
      </c>
      <c r="J5" s="58"/>
      <c r="K5" s="50"/>
      <c r="L5" s="25" t="s">
        <v>37</v>
      </c>
      <c r="M5" s="27" t="s">
        <v>34</v>
      </c>
      <c r="N5" s="24" t="s">
        <v>32</v>
      </c>
      <c r="O5" s="24" t="s">
        <v>1</v>
      </c>
      <c r="P5" s="24" t="s">
        <v>33</v>
      </c>
      <c r="Q5" s="24" t="s">
        <v>30</v>
      </c>
      <c r="R5" s="24" t="s">
        <v>25</v>
      </c>
      <c r="S5" s="24" t="s">
        <v>26</v>
      </c>
      <c r="T5" s="24" t="s">
        <v>45</v>
      </c>
      <c r="U5" s="24" t="s">
        <v>27</v>
      </c>
      <c r="V5" s="24" t="s">
        <v>28</v>
      </c>
      <c r="W5" s="47" t="s">
        <v>2</v>
      </c>
      <c r="X5" s="47" t="s">
        <v>29</v>
      </c>
      <c r="Y5" s="47" t="s">
        <v>3</v>
      </c>
    </row>
    <row r="6" spans="2:25" x14ac:dyDescent="0.4">
      <c r="C6" s="3">
        <v>43405</v>
      </c>
      <c r="D6" s="36">
        <v>1000000</v>
      </c>
      <c r="E6" s="37">
        <v>43770</v>
      </c>
      <c r="F6" s="36">
        <v>800000</v>
      </c>
      <c r="G6" s="37">
        <v>44136</v>
      </c>
      <c r="H6" s="36">
        <v>600000</v>
      </c>
      <c r="I6" s="37">
        <v>44501</v>
      </c>
      <c r="J6" s="36">
        <v>400000</v>
      </c>
      <c r="K6" s="51"/>
      <c r="M6" s="14">
        <f>IF(D6=0,0,D6)</f>
        <v>1000000</v>
      </c>
      <c r="N6" s="14">
        <f>IF(J6=0,0,J6)</f>
        <v>400000</v>
      </c>
      <c r="O6" s="13">
        <f>IF(OR(M6=0,N6=0),0,1-N6/M6)</f>
        <v>0.6</v>
      </c>
      <c r="P6" s="15">
        <f>IF(O6=0,"対象外",IF(O6&gt;=0.5,0.5,IF(O6&gt;=0.3,0.3,"対象外")))</f>
        <v>0.5</v>
      </c>
      <c r="Q6" s="14">
        <f>IF(P6="対象外","対象外",SUM($M$6:$M$10)-N6*5)</f>
        <v>3400000</v>
      </c>
      <c r="R6" s="14">
        <f>IF(Q6="対象外","対象外",IF($D$14="個人事業主",IF(P6=0.5,500000,IF(P6=0.3,300000,0)),0))</f>
        <v>0</v>
      </c>
      <c r="S6" s="14">
        <f>IF(Q6="対象外","対象外",IF(AND($D$14="法人",$D$17="1億円以下"),IF(P6=0.5,1000000,IF(P6=0.3,600000,0)),0))</f>
        <v>1000000</v>
      </c>
      <c r="T6" s="14">
        <f>IF(Q6="対象外","対象外",IF(AND($D$14="法人",$D$17="1億円超～5億円"),IF(P6=0.5,1500000,IF(P6=0.3,900000,0)),0))</f>
        <v>0</v>
      </c>
      <c r="U6" s="14">
        <f>IF(Q6="対象外","対象外",IF(AND($D$14="法人",$D$17="5億円超"),IF(P6=0.5,2500000,IF(P6=0.3,1500000,0)),0))</f>
        <v>0</v>
      </c>
      <c r="V6" s="16">
        <f>MAX(R6:U6)</f>
        <v>1000000</v>
      </c>
      <c r="W6" s="44">
        <f>IF(Q6&gt;V6,V6,Q6)</f>
        <v>1000000</v>
      </c>
      <c r="X6" s="45" t="s">
        <v>4</v>
      </c>
      <c r="Y6" s="46">
        <v>43405</v>
      </c>
    </row>
    <row r="7" spans="2:25" x14ac:dyDescent="0.4">
      <c r="C7" s="3">
        <v>43435</v>
      </c>
      <c r="D7" s="36">
        <v>1200000</v>
      </c>
      <c r="E7" s="37">
        <v>43800</v>
      </c>
      <c r="F7" s="36">
        <v>900000</v>
      </c>
      <c r="G7" s="37">
        <v>44166</v>
      </c>
      <c r="H7" s="36">
        <v>700000</v>
      </c>
      <c r="I7" s="37">
        <v>44531</v>
      </c>
      <c r="J7" s="36">
        <v>500000</v>
      </c>
      <c r="K7" s="51"/>
      <c r="M7" s="14">
        <f>IF(D7=0,0,D7)</f>
        <v>1200000</v>
      </c>
      <c r="N7" s="14">
        <f>IF(J7=0,0,J7)</f>
        <v>500000</v>
      </c>
      <c r="O7" s="13">
        <f>IF(OR(M7=0,N7=0),0,1-N7/M7)</f>
        <v>0.58333333333333326</v>
      </c>
      <c r="P7" s="15">
        <f>IF(O7=0,"対象外",IF(O7&gt;=0.5,0.5,IF(O7&gt;=0.3,0.3,"対象外")))</f>
        <v>0.5</v>
      </c>
      <c r="Q7" s="14">
        <f>IF(P7="対象外","対象外",SUM($M$6:$M$10)-N7*5)</f>
        <v>2900000</v>
      </c>
      <c r="R7" s="14">
        <f>IF(Q7="対象外","対象外",IF($D$14="個人事業主",IF(P7=0.5,500000,IF(P7=0.3,300000,0)),0))</f>
        <v>0</v>
      </c>
      <c r="S7" s="14">
        <f>IF(Q7="対象外","対象外",IF(AND($D$14="法人",$D$17="1億円以下"),IF(P7=0.5,1000000,IF(P7=0.3,600000,0)),0))</f>
        <v>1000000</v>
      </c>
      <c r="T7" s="14">
        <f>IF(Q7="対象外","対象外",IF(AND($D$14="法人",$D$17="1億円超～5億円"),IF(P7=0.5,1500000,IF(P7=0.3,900000,0)),0))</f>
        <v>0</v>
      </c>
      <c r="U7" s="14">
        <f>IF(Q7="対象外","対象外",IF(AND($D$14="法人",$D$17="5億円超"),IF(P7=0.5,2500000,IF(P7=0.3,1500000,0)),0))</f>
        <v>0</v>
      </c>
      <c r="V7" s="16">
        <f>MAX(R7:U7)</f>
        <v>1000000</v>
      </c>
      <c r="W7" s="44">
        <f t="shared" ref="W7:W10" si="0">IF(Q7&gt;V7,V7,Q7)</f>
        <v>1000000</v>
      </c>
      <c r="X7" s="45" t="s">
        <v>4</v>
      </c>
      <c r="Y7" s="46">
        <v>43435</v>
      </c>
    </row>
    <row r="8" spans="2:25" x14ac:dyDescent="0.4">
      <c r="C8" s="3">
        <v>43466</v>
      </c>
      <c r="D8" s="36">
        <v>900000</v>
      </c>
      <c r="E8" s="37">
        <v>43831</v>
      </c>
      <c r="F8" s="36">
        <v>700000</v>
      </c>
      <c r="G8" s="37">
        <v>44197</v>
      </c>
      <c r="H8" s="36">
        <v>500000</v>
      </c>
      <c r="I8" s="37">
        <v>44562</v>
      </c>
      <c r="J8" s="36">
        <v>300000</v>
      </c>
      <c r="K8" s="51"/>
      <c r="M8" s="14">
        <f>IF(D8=0,0,D8)</f>
        <v>900000</v>
      </c>
      <c r="N8" s="14">
        <f>IF(J8=0,0,J8)</f>
        <v>300000</v>
      </c>
      <c r="O8" s="13">
        <f>IF(OR(M8=0,N8=0),0,1-N8/M8)</f>
        <v>0.66666666666666674</v>
      </c>
      <c r="P8" s="15">
        <f>IF(O8=0,"対象外",IF(O8&gt;=0.5,0.5,IF(O8&gt;=0.3,0.3,"対象外")))</f>
        <v>0.5</v>
      </c>
      <c r="Q8" s="14">
        <f>IF(P8="対象外","対象外",SUM($M$6:$M$10)-N8*5)</f>
        <v>3900000</v>
      </c>
      <c r="R8" s="14">
        <f>IF(Q8="対象外","対象外",IF($D$14="個人事業主",IF(P8=0.5,500000,IF(P8=0.3,300000,0)),0))</f>
        <v>0</v>
      </c>
      <c r="S8" s="14">
        <f>IF(Q8="対象外","対象外",IF(AND($D$14="法人",$D$17="1億円以下"),IF(P8=0.5,1000000,IF(P8=0.3,600000,0)),0))</f>
        <v>1000000</v>
      </c>
      <c r="T8" s="14">
        <f>IF(Q8="対象外","対象外",IF(AND($D$14="法人",$D$17="1億円超～5億円"),IF(P8=0.5,1500000,IF(P8=0.3,900000,0)),0))</f>
        <v>0</v>
      </c>
      <c r="U8" s="14">
        <f>IF(Q8="対象外","対象外",IF(AND($D$14="法人",$D$17="5億円超"),IF(P8=0.5,2500000,IF(P8=0.3,1500000,0)),0))</f>
        <v>0</v>
      </c>
      <c r="V8" s="16">
        <f t="shared" ref="V8:V10" si="1">MAX(R8:U8)</f>
        <v>1000000</v>
      </c>
      <c r="W8" s="44">
        <f t="shared" si="0"/>
        <v>1000000</v>
      </c>
      <c r="X8" s="45" t="s">
        <v>4</v>
      </c>
      <c r="Y8" s="46">
        <v>43466</v>
      </c>
    </row>
    <row r="9" spans="2:25" x14ac:dyDescent="0.4">
      <c r="C9" s="3">
        <v>43497</v>
      </c>
      <c r="D9" s="36">
        <v>800000</v>
      </c>
      <c r="E9" s="37">
        <v>43862</v>
      </c>
      <c r="F9" s="36">
        <v>600000</v>
      </c>
      <c r="G9" s="37">
        <v>44228</v>
      </c>
      <c r="H9" s="36">
        <v>400000</v>
      </c>
      <c r="I9" s="37">
        <v>44593</v>
      </c>
      <c r="J9" s="36">
        <v>200000</v>
      </c>
      <c r="K9" s="51"/>
      <c r="M9" s="14">
        <f>IF(D9=0,0,D9)</f>
        <v>800000</v>
      </c>
      <c r="N9" s="14">
        <f>IF(J9=0,0,J9)</f>
        <v>200000</v>
      </c>
      <c r="O9" s="13">
        <f>IF(OR(M9=0,N9=0),0,1-N9/M9)</f>
        <v>0.75</v>
      </c>
      <c r="P9" s="15">
        <f>IF(O9=0,"対象外",IF(O9&gt;=0.5,0.5,IF(O9&gt;=0.3,0.3,"対象外")))</f>
        <v>0.5</v>
      </c>
      <c r="Q9" s="14">
        <f>IF(P9="対象外","対象外",SUM($M$6:$M$10)-N9*5)</f>
        <v>4400000</v>
      </c>
      <c r="R9" s="14">
        <f>IF(Q9="対象外","対象外",IF($D$14="個人事業主",IF(P9=0.5,500000,IF(P9=0.3,300000,0)),0))</f>
        <v>0</v>
      </c>
      <c r="S9" s="14">
        <f>IF(Q9="対象外","対象外",IF(AND($D$14="法人",$D$17="1億円以下"),IF(P9=0.5,1000000,IF(P9=0.3,600000,0)),0))</f>
        <v>1000000</v>
      </c>
      <c r="T9" s="14">
        <f>IF(Q9="対象外","対象外",IF(AND($D$14="法人",$D$17="1億円超～5億円"),IF(P9=0.5,1500000,IF(P9=0.3,900000,0)),0))</f>
        <v>0</v>
      </c>
      <c r="U9" s="14">
        <f>IF(Q9="対象外","対象外",IF(AND($D$14="法人",$D$17="5億円超"),IF(P9=0.5,2500000,IF(P9=0.3,1500000,0)),0))</f>
        <v>0</v>
      </c>
      <c r="V9" s="16">
        <f t="shared" si="1"/>
        <v>1000000</v>
      </c>
      <c r="W9" s="44">
        <f t="shared" si="0"/>
        <v>1000000</v>
      </c>
      <c r="X9" s="45" t="s">
        <v>4</v>
      </c>
      <c r="Y9" s="46">
        <v>43497</v>
      </c>
    </row>
    <row r="10" spans="2:25" ht="20.25" thickBot="1" x14ac:dyDescent="0.45">
      <c r="C10" s="32">
        <v>43525</v>
      </c>
      <c r="D10" s="38">
        <v>1500000</v>
      </c>
      <c r="E10" s="39">
        <v>43891</v>
      </c>
      <c r="F10" s="38">
        <v>1000000</v>
      </c>
      <c r="G10" s="39">
        <v>44256</v>
      </c>
      <c r="H10" s="38">
        <v>800000</v>
      </c>
      <c r="I10" s="39">
        <v>44621</v>
      </c>
      <c r="J10" s="38">
        <v>600000</v>
      </c>
      <c r="K10" s="51"/>
      <c r="M10" s="14">
        <f>IF(D10=0,0,D10)</f>
        <v>1500000</v>
      </c>
      <c r="N10" s="14">
        <f>IF(J10=0,0,J10)</f>
        <v>600000</v>
      </c>
      <c r="O10" s="13">
        <f>IF(OR(M10=0,N10=0),0,1-N10/M10)</f>
        <v>0.6</v>
      </c>
      <c r="P10" s="15">
        <f>IF(O10=0,"対象外",IF(O10&gt;=0.5,0.5,IF(O10&gt;=0.3,0.3,"対象外")))</f>
        <v>0.5</v>
      </c>
      <c r="Q10" s="14">
        <f>IF(P10="対象外","対象外",SUM($M$6:$M$10)-N10*5)</f>
        <v>2400000</v>
      </c>
      <c r="R10" s="14">
        <f>IF(Q10="対象外","対象外",IF($D$14="個人事業主",IF(P10=0.5,500000,IF(P10=0.3,300000,0)),0))</f>
        <v>0</v>
      </c>
      <c r="S10" s="14">
        <f>IF(Q10="対象外","対象外",IF(AND($D$14="法人",$D$17="1億円以下"),IF(P10=0.5,1000000,IF(P10=0.3,600000,0)),0))</f>
        <v>1000000</v>
      </c>
      <c r="T10" s="14">
        <f>IF(Q10="対象外","対象外",IF(AND($D$14="法人",$D$17="1億円超～5億円"),IF(P10=0.5,1500000,IF(P10=0.3,900000,0)),0))</f>
        <v>0</v>
      </c>
      <c r="U10" s="14">
        <f>IF(Q10="対象外","対象外",IF(AND($D$14="法人",$D$17="5億円超"),IF(P10=0.5,2500000,IF(P10=0.3,1500000,0)),0))</f>
        <v>0</v>
      </c>
      <c r="V10" s="16">
        <f t="shared" si="1"/>
        <v>1000000</v>
      </c>
      <c r="W10" s="44">
        <f t="shared" si="0"/>
        <v>1000000</v>
      </c>
      <c r="X10" s="45" t="s">
        <v>4</v>
      </c>
      <c r="Y10" s="46">
        <v>43525</v>
      </c>
    </row>
    <row r="11" spans="2:25" ht="33.75" thickTop="1" x14ac:dyDescent="0.4">
      <c r="C11" s="33" t="s">
        <v>5</v>
      </c>
      <c r="D11" s="40">
        <f>SUM(D6:D10)</f>
        <v>5400000</v>
      </c>
      <c r="E11" s="41" t="s">
        <v>5</v>
      </c>
      <c r="F11" s="42">
        <f t="shared" ref="F11:J11" si="2">SUM(F6:F10)</f>
        <v>4000000</v>
      </c>
      <c r="G11" s="41" t="s">
        <v>5</v>
      </c>
      <c r="H11" s="42">
        <f t="shared" si="2"/>
        <v>3000000</v>
      </c>
      <c r="I11" s="41" t="s">
        <v>5</v>
      </c>
      <c r="J11" s="42">
        <f t="shared" si="2"/>
        <v>2000000</v>
      </c>
      <c r="K11" s="48"/>
      <c r="L11" s="25" t="s">
        <v>38</v>
      </c>
      <c r="M11" s="26" t="s">
        <v>35</v>
      </c>
      <c r="N11" s="19" t="s">
        <v>31</v>
      </c>
      <c r="O11" s="24" t="s">
        <v>1</v>
      </c>
      <c r="P11" s="24" t="s">
        <v>33</v>
      </c>
      <c r="Q11" s="24" t="s">
        <v>30</v>
      </c>
      <c r="R11" s="24" t="s">
        <v>25</v>
      </c>
      <c r="S11" s="24" t="s">
        <v>26</v>
      </c>
      <c r="T11" s="24" t="s">
        <v>45</v>
      </c>
      <c r="U11" s="24" t="s">
        <v>27</v>
      </c>
      <c r="V11" s="24" t="s">
        <v>28</v>
      </c>
      <c r="W11" s="47" t="s">
        <v>2</v>
      </c>
      <c r="X11" s="47" t="s">
        <v>29</v>
      </c>
      <c r="Y11" s="47" t="s">
        <v>3</v>
      </c>
    </row>
    <row r="12" spans="2:25" ht="22.5" customHeight="1" x14ac:dyDescent="0.4">
      <c r="D12" s="43"/>
      <c r="E12" s="43"/>
      <c r="F12" s="43"/>
      <c r="G12" s="43"/>
      <c r="H12" s="43"/>
      <c r="I12" s="43"/>
      <c r="J12" s="43"/>
      <c r="K12" s="52"/>
      <c r="M12" s="14">
        <f>IF(F6=0,0,F6)</f>
        <v>800000</v>
      </c>
      <c r="N12" s="14">
        <f>IF(J6=0,0,J6)</f>
        <v>400000</v>
      </c>
      <c r="O12" s="13">
        <f>IF(OR(M12=0,N12=0),0,1-N12/M12)</f>
        <v>0.5</v>
      </c>
      <c r="P12" s="15">
        <f>IF(O12=0,"対象外",IF(O12&gt;=0.5,0.5,IF(O12&gt;=0.3,0.3,"対象外")))</f>
        <v>0.5</v>
      </c>
      <c r="Q12" s="14">
        <f>IF(P12="対象外","対象外",SUM($M$12:$M$16)-N12*5)</f>
        <v>2000000</v>
      </c>
      <c r="R12" s="14">
        <f>IF(Q12="対象外","対象外",IF($D$14="個人事業主",IF(P12=0.5,500000,IF(P12=0.3,300000,0)),0))</f>
        <v>0</v>
      </c>
      <c r="S12" s="14">
        <f>IF(Q12="対象外","対象外",IF(AND($D$14="法人",$D$17="1億円以下"),IF(P12=0.5,1000000,IF(P12=0.3,600000,0)),0))</f>
        <v>1000000</v>
      </c>
      <c r="T12" s="14">
        <f>IF(Q12="対象外","対象外",IF(AND($D$14="法人",$D$17="1億円超～5億円"),IF(P12=0.5,1500000,IF(P12=0.3,900000,0)),0))</f>
        <v>0</v>
      </c>
      <c r="U12" s="14">
        <f>IF(Q12="対象外","対象外",IF(AND($D$14="法人",$D$17="5億円超"),IF(P12=0.5,2500000,IF(P12=0.3,1500000,0)),0))</f>
        <v>0</v>
      </c>
      <c r="V12" s="16">
        <f>MAX(R12:U12)</f>
        <v>1000000</v>
      </c>
      <c r="W12" s="44">
        <f>IF(Q12&gt;V12,V12,Q12)</f>
        <v>1000000</v>
      </c>
      <c r="X12" s="45" t="s">
        <v>6</v>
      </c>
      <c r="Y12" s="46">
        <v>43770</v>
      </c>
    </row>
    <row r="13" spans="2:25" x14ac:dyDescent="0.4">
      <c r="B13" s="10" t="s">
        <v>10</v>
      </c>
      <c r="C13" s="7" t="s">
        <v>13</v>
      </c>
      <c r="D13" s="43"/>
      <c r="E13" s="43"/>
      <c r="F13" s="43"/>
      <c r="G13" s="43"/>
      <c r="H13" s="43"/>
      <c r="I13" s="43"/>
      <c r="J13" s="43"/>
      <c r="K13" s="43"/>
      <c r="M13" s="14">
        <f>IF(F7=0,0,F7)</f>
        <v>900000</v>
      </c>
      <c r="N13" s="14">
        <f>IF(J7=0,0,J7)</f>
        <v>500000</v>
      </c>
      <c r="O13" s="13">
        <f>IF(OR(M13=0,N13=0),0,1-N13/M13)</f>
        <v>0.44444444444444442</v>
      </c>
      <c r="P13" s="15">
        <f>IF(O13=0,"対象外",IF(O13&gt;=0.5,0.5,IF(O13&gt;=0.3,0.3,"対象外")))</f>
        <v>0.3</v>
      </c>
      <c r="Q13" s="14">
        <f>IF(P13="対象外","対象外",SUM($M$12:$M$16)-N13*5)</f>
        <v>1500000</v>
      </c>
      <c r="R13" s="14">
        <f>IF(Q13="対象外","対象外",IF($D$14="個人事業主",IF(P13=0.5,500000,IF(P13=0.3,300000,0)),0))</f>
        <v>0</v>
      </c>
      <c r="S13" s="14">
        <f>IF(Q13="対象外","対象外",IF(AND($D$14="法人",$D$17="1億円以下"),IF(P13=0.5,1000000,IF(P13=0.3,600000,0)),0))</f>
        <v>600000</v>
      </c>
      <c r="T13" s="14">
        <f>IF(Q13="対象外","対象外",IF(AND($D$14="法人",$D$17="1億円超～5億円"),IF(P13=0.5,1500000,IF(P13=0.3,900000,0)),0))</f>
        <v>0</v>
      </c>
      <c r="U13" s="14">
        <f>IF(Q13="対象外","対象外",IF(AND($D$14="法人",$D$17="5億円超"),IF(P13=0.5,2500000,IF(P13=0.3,1500000,0)),0))</f>
        <v>0</v>
      </c>
      <c r="V13" s="16">
        <f>MAX(R13:U13)</f>
        <v>600000</v>
      </c>
      <c r="W13" s="44">
        <f t="shared" ref="W13:W16" si="3">IF(Q13&gt;V13,V13,Q13)</f>
        <v>600000</v>
      </c>
      <c r="X13" s="45" t="s">
        <v>6</v>
      </c>
      <c r="Y13" s="46">
        <v>43800</v>
      </c>
    </row>
    <row r="14" spans="2:25" x14ac:dyDescent="0.4">
      <c r="D14" s="53" t="s">
        <v>43</v>
      </c>
      <c r="E14" s="54"/>
      <c r="F14" s="43"/>
      <c r="G14" s="43"/>
      <c r="H14" s="43"/>
      <c r="I14" s="43"/>
      <c r="J14" s="43"/>
      <c r="K14" s="43"/>
      <c r="M14" s="14">
        <f>IF(F8=0,0,F8)</f>
        <v>700000</v>
      </c>
      <c r="N14" s="14">
        <f>IF(J8=0,0,J8)</f>
        <v>300000</v>
      </c>
      <c r="O14" s="13">
        <f>IF(OR(M14=0,N14=0),0,1-N14/M14)</f>
        <v>0.5714285714285714</v>
      </c>
      <c r="P14" s="15">
        <f>IF(O14=0,"対象外",IF(O14&gt;=0.5,0.5,IF(O14&gt;=0.3,0.3,"対象外")))</f>
        <v>0.5</v>
      </c>
      <c r="Q14" s="14">
        <f>IF(P14="対象外","対象外",SUM($M$12:$M$16)-N14*5)</f>
        <v>2500000</v>
      </c>
      <c r="R14" s="14">
        <f>IF(Q14="対象外","対象外",IF($D$14="個人事業主",IF(P14=0.5,500000,IF(P14=0.3,300000,0)),0))</f>
        <v>0</v>
      </c>
      <c r="S14" s="14">
        <f>IF(Q14="対象外","対象外",IF(AND($D$14="法人",$D$17="1億円以下"),IF(P14=0.5,1000000,IF(P14=0.3,600000,0)),0))</f>
        <v>1000000</v>
      </c>
      <c r="T14" s="14">
        <f>IF(Q14="対象外","対象外",IF(AND($D$14="法人",$D$17="1億円超～5億円"),IF(P14=0.5,1500000,IF(P14=0.3,900000,0)),0))</f>
        <v>0</v>
      </c>
      <c r="U14" s="14">
        <f>IF(Q14="対象外","対象外",IF(AND($D$14="法人",$D$17="5億円超"),IF(P14=0.5,2500000,IF(P14=0.3,1500000,0)),0))</f>
        <v>0</v>
      </c>
      <c r="V14" s="16">
        <f t="shared" ref="V14:V16" si="4">MAX(R14:U14)</f>
        <v>1000000</v>
      </c>
      <c r="W14" s="44">
        <f t="shared" si="3"/>
        <v>1000000</v>
      </c>
      <c r="X14" s="45" t="s">
        <v>6</v>
      </c>
      <c r="Y14" s="46">
        <v>43831</v>
      </c>
    </row>
    <row r="15" spans="2:25" x14ac:dyDescent="0.4">
      <c r="D15" s="43"/>
      <c r="E15" s="43"/>
      <c r="F15" s="43"/>
      <c r="G15" s="43"/>
      <c r="H15" s="43"/>
      <c r="I15" s="43"/>
      <c r="J15" s="43"/>
      <c r="K15" s="43"/>
      <c r="M15" s="14">
        <f>IF(F9=0,0,F9)</f>
        <v>600000</v>
      </c>
      <c r="N15" s="14">
        <f>IF(J9=0,0,J9)</f>
        <v>200000</v>
      </c>
      <c r="O15" s="13">
        <f>IF(OR(M15=0,N15=0),0,1-N15/M15)</f>
        <v>0.66666666666666674</v>
      </c>
      <c r="P15" s="15">
        <f>IF(O15=0,"対象外",IF(O15&gt;=0.5,0.5,IF(O15&gt;=0.3,0.3,"対象外")))</f>
        <v>0.5</v>
      </c>
      <c r="Q15" s="14">
        <f>IF(P15="対象外","対象外",SUM($M$12:$M$16)-N15*5)</f>
        <v>3000000</v>
      </c>
      <c r="R15" s="14">
        <f>IF(Q15="対象外","対象外",IF($D$14="個人事業主",IF(P15=0.5,500000,IF(P15=0.3,300000,0)),0))</f>
        <v>0</v>
      </c>
      <c r="S15" s="14">
        <f>IF(Q15="対象外","対象外",IF(AND($D$14="法人",$D$17="1億円以下"),IF(P15=0.5,1000000,IF(P15=0.3,600000,0)),0))</f>
        <v>1000000</v>
      </c>
      <c r="T15" s="14">
        <f>IF(Q15="対象外","対象外",IF(AND($D$14="法人",$D$17="1億円超～5億円"),IF(P15=0.5,1500000,IF(P15=0.3,900000,0)),0))</f>
        <v>0</v>
      </c>
      <c r="U15" s="14">
        <f>IF(Q15="対象外","対象外",IF(AND($D$14="法人",$D$17="5億円超"),IF(P15=0.5,2500000,IF(P15=0.3,1500000,0)),0))</f>
        <v>0</v>
      </c>
      <c r="V15" s="16">
        <f t="shared" si="4"/>
        <v>1000000</v>
      </c>
      <c r="W15" s="44">
        <f t="shared" si="3"/>
        <v>1000000</v>
      </c>
      <c r="X15" s="45" t="s">
        <v>6</v>
      </c>
      <c r="Y15" s="46">
        <v>43862</v>
      </c>
    </row>
    <row r="16" spans="2:25" x14ac:dyDescent="0.4">
      <c r="B16" s="10" t="s">
        <v>11</v>
      </c>
      <c r="C16" s="10"/>
      <c r="D16" s="43"/>
      <c r="E16" s="43"/>
      <c r="F16" s="43"/>
      <c r="G16" s="43"/>
      <c r="H16" s="43"/>
      <c r="I16" s="43"/>
      <c r="J16" s="43"/>
      <c r="K16" s="43"/>
      <c r="M16" s="14">
        <f>IF(F10=0,0,F10)</f>
        <v>1000000</v>
      </c>
      <c r="N16" s="14">
        <f>IF(J10=0,0,J10)</f>
        <v>600000</v>
      </c>
      <c r="O16" s="13">
        <f>IF(OR(M16=0,N16=0),0,1-N16/M16)</f>
        <v>0.4</v>
      </c>
      <c r="P16" s="15">
        <f>IF(O16=0,"対象外",IF(O16&gt;=0.5,0.5,IF(O16&gt;=0.3,0.3,"対象外")))</f>
        <v>0.3</v>
      </c>
      <c r="Q16" s="14">
        <f>IF(P16="対象外","対象外",SUM($M$12:$M$16)-N16*5)</f>
        <v>1000000</v>
      </c>
      <c r="R16" s="14">
        <f>IF(Q16="対象外","対象外",IF($D$14="個人事業主",IF(P16=0.5,500000,IF(P16=0.3,300000,0)),0))</f>
        <v>0</v>
      </c>
      <c r="S16" s="14">
        <f>IF(Q16="対象外","対象外",IF(AND($D$14="法人",$D$17="1億円以下"),IF(P16=0.5,1000000,IF(P16=0.3,600000,0)),0))</f>
        <v>600000</v>
      </c>
      <c r="T16" s="14">
        <f>IF(Q16="対象外","対象外",IF(AND($D$14="法人",$D$17="1億円超～5億円"),IF(P16=0.5,1500000,IF(P16=0.3,900000,0)),0))</f>
        <v>0</v>
      </c>
      <c r="U16" s="14">
        <f>IF(Q16="対象外","対象外",IF(AND($D$14="法人",$D$17="5億円超"),IF(P16=0.5,2500000,IF(P16=0.3,1500000,0)),0))</f>
        <v>0</v>
      </c>
      <c r="V16" s="16">
        <f t="shared" si="4"/>
        <v>600000</v>
      </c>
      <c r="W16" s="44">
        <f t="shared" si="3"/>
        <v>600000</v>
      </c>
      <c r="X16" s="45" t="s">
        <v>6</v>
      </c>
      <c r="Y16" s="46">
        <v>43891</v>
      </c>
    </row>
    <row r="17" spans="2:25" ht="33" x14ac:dyDescent="0.4">
      <c r="C17" s="4"/>
      <c r="D17" s="53" t="s">
        <v>44</v>
      </c>
      <c r="E17" s="54"/>
      <c r="F17" s="43"/>
      <c r="G17" s="43"/>
      <c r="H17" s="43"/>
      <c r="I17" s="43"/>
      <c r="J17" s="43"/>
      <c r="K17" s="43"/>
      <c r="L17" s="25" t="s">
        <v>39</v>
      </c>
      <c r="M17" s="26"/>
      <c r="N17" s="19" t="s">
        <v>31</v>
      </c>
      <c r="O17" s="24" t="s">
        <v>1</v>
      </c>
      <c r="P17" s="24" t="s">
        <v>33</v>
      </c>
      <c r="Q17" s="24" t="s">
        <v>30</v>
      </c>
      <c r="R17" s="24" t="s">
        <v>25</v>
      </c>
      <c r="S17" s="24" t="s">
        <v>26</v>
      </c>
      <c r="T17" s="24" t="s">
        <v>45</v>
      </c>
      <c r="U17" s="24" t="s">
        <v>27</v>
      </c>
      <c r="V17" s="24" t="s">
        <v>28</v>
      </c>
      <c r="W17" s="47" t="s">
        <v>2</v>
      </c>
      <c r="X17" s="47" t="s">
        <v>29</v>
      </c>
      <c r="Y17" s="47" t="s">
        <v>3</v>
      </c>
    </row>
    <row r="18" spans="2:25" x14ac:dyDescent="0.4">
      <c r="M18" s="14">
        <f>IF(H6=0,0,H6)</f>
        <v>600000</v>
      </c>
      <c r="N18" s="14">
        <f>IF(J6=0,0,J6)</f>
        <v>400000</v>
      </c>
      <c r="O18" s="13">
        <f>IF(OR(M18=0,N18=0),0,1-N18/M18)</f>
        <v>0.33333333333333337</v>
      </c>
      <c r="P18" s="15">
        <f>IF(O18=0,"対象外",IF(O18&gt;=0.5,0.5,IF(O18&gt;=0.3,0.3,"対象外")))</f>
        <v>0.3</v>
      </c>
      <c r="Q18" s="14">
        <f>IF(P18="対象外","対象外",SUM($M$18:$M$22)-N18*5)</f>
        <v>1000000</v>
      </c>
      <c r="R18" s="14">
        <f>IF(Q18="対象外","対象外",IF($D$14="個人事業主",IF(P18=0.5,500000,IF(P18=0.3,300000,0)),0))</f>
        <v>0</v>
      </c>
      <c r="S18" s="14">
        <f>IF(Q18="対象外","対象外",IF(AND($D$14="法人",$D$17="1億円以下"),IF(P18=0.5,1000000,IF(P18=0.3,600000,0)),0))</f>
        <v>600000</v>
      </c>
      <c r="T18" s="14">
        <f>IF(Q18="対象外","対象外",IF(AND($D$14="法人",$D$17="1億円超～5億円"),IF(P18=0.5,1500000,IF(P18=0.3,900000,0)),0))</f>
        <v>0</v>
      </c>
      <c r="U18" s="14">
        <f>IF(Q18="対象外","対象外",IF(AND($D$14="法人",$D$17="5億円超"),IF(P18=0.5,2500000,IF(P18=0.3,1500000,0)),0))</f>
        <v>0</v>
      </c>
      <c r="V18" s="16">
        <f>MAX(R18:U18)</f>
        <v>600000</v>
      </c>
      <c r="W18" s="44">
        <f>IF(Q18&gt;V18,V18,Q18)</f>
        <v>600000</v>
      </c>
      <c r="X18" s="45" t="s">
        <v>8</v>
      </c>
      <c r="Y18" s="46">
        <v>44136</v>
      </c>
    </row>
    <row r="19" spans="2:25" ht="22.5" customHeight="1" thickBot="1" x14ac:dyDescent="0.45">
      <c r="E19" s="10"/>
      <c r="M19" s="14">
        <f>IF(H7=0,0,H7)</f>
        <v>700000</v>
      </c>
      <c r="N19" s="14">
        <f>IF(J7=0,0,J7)</f>
        <v>500000</v>
      </c>
      <c r="O19" s="13">
        <f>IF(OR(M19=0,N19=0),0,1-N19/M19)</f>
        <v>0.2857142857142857</v>
      </c>
      <c r="P19" s="15" t="str">
        <f>IF(O19=0,"対象外",IF(O19&gt;=0.5,0.5,IF(O19&gt;=0.3,0.3,"対象外")))</f>
        <v>対象外</v>
      </c>
      <c r="Q19" s="14" t="str">
        <f>IF(P19="対象外","対象外",SUM($M$18:$M$22)-N19*5)</f>
        <v>対象外</v>
      </c>
      <c r="R19" s="14" t="str">
        <f>IF(Q19="対象外","対象外",IF($D$14="個人事業主",IF(P19=0.5,500000,IF(P19=0.3,300000,0)),0))</f>
        <v>対象外</v>
      </c>
      <c r="S19" s="14" t="str">
        <f>IF(Q19="対象外","対象外",IF(AND($D$14="法人",$D$17="1億円以下"),IF(P19=0.5,1000000,IF(P19=0.3,600000,0)),0))</f>
        <v>対象外</v>
      </c>
      <c r="T19" s="14" t="str">
        <f>IF(Q19="対象外","対象外",IF(AND($D$14="法人",$D$17="1億円超～5億円"),IF(P19=0.5,1500000,IF(P19=0.3,900000,0)),0))</f>
        <v>対象外</v>
      </c>
      <c r="U19" s="14" t="str">
        <f>IF(Q19="対象外","対象外",IF(AND($D$14="法人",$D$17="5億円超"),IF(P19=0.5,2500000,IF(P19=0.3,1500000,0)),0))</f>
        <v>対象外</v>
      </c>
      <c r="V19" s="16">
        <f>MAX(R19:U19)</f>
        <v>0</v>
      </c>
      <c r="W19" s="44">
        <f t="shared" ref="W19:W22" si="5">IF(Q19&gt;V19,V19,Q19)</f>
        <v>0</v>
      </c>
      <c r="X19" s="45" t="s">
        <v>8</v>
      </c>
      <c r="Y19" s="46">
        <v>44166</v>
      </c>
    </row>
    <row r="20" spans="2:25" ht="23.25" thickBot="1" x14ac:dyDescent="0.45">
      <c r="D20" s="25" t="s">
        <v>7</v>
      </c>
      <c r="E20" s="20" t="str">
        <f>IF(SUM(P6:P22)&gt;0,"給付対象","対象外")</f>
        <v>給付対象</v>
      </c>
      <c r="M20" s="14">
        <f>IF(H8=0,0,H8)</f>
        <v>500000</v>
      </c>
      <c r="N20" s="14">
        <f>IF(J8=0,0,J8)</f>
        <v>300000</v>
      </c>
      <c r="O20" s="13">
        <f>IF(OR(M20=0,N20=0),0,1-N20/M20)</f>
        <v>0.4</v>
      </c>
      <c r="P20" s="15">
        <f>IF(O20=0,"対象外",IF(O20&gt;=0.5,0.5,IF(O20&gt;=0.3,0.3,"対象外")))</f>
        <v>0.3</v>
      </c>
      <c r="Q20" s="14">
        <f>IF(P20="対象外","対象外",SUM($M$18:$M$22)-N20*5)</f>
        <v>1500000</v>
      </c>
      <c r="R20" s="14">
        <f>IF(Q20="対象外","対象外",IF($D$14="個人事業主",IF(P20=0.5,500000,IF(P20=0.3,300000,0)),0))</f>
        <v>0</v>
      </c>
      <c r="S20" s="14">
        <f>IF(Q20="対象外","対象外",IF(AND($D$14="法人",$D$17="1億円以下"),IF(P20=0.5,1000000,IF(P20=0.3,600000,0)),0))</f>
        <v>600000</v>
      </c>
      <c r="T20" s="14">
        <f>IF(Q20="対象外","対象外",IF(AND($D$14="法人",$D$17="1億円超～5億円"),IF(P20=0.5,1500000,IF(P20=0.3,900000,0)),0))</f>
        <v>0</v>
      </c>
      <c r="U20" s="14">
        <f>IF(Q20="対象外","対象外",IF(AND($D$14="法人",$D$17="5億円超"),IF(P20=0.5,2500000,IF(P20=0.3,1500000,0)),0))</f>
        <v>0</v>
      </c>
      <c r="V20" s="16">
        <f t="shared" ref="V20:V22" si="6">MAX(R20:U20)</f>
        <v>600000</v>
      </c>
      <c r="W20" s="44">
        <f t="shared" si="5"/>
        <v>600000</v>
      </c>
      <c r="X20" s="45" t="s">
        <v>8</v>
      </c>
      <c r="Y20" s="46">
        <v>44197</v>
      </c>
    </row>
    <row r="21" spans="2:25" ht="20.25" thickBot="1" x14ac:dyDescent="0.45">
      <c r="M21" s="14">
        <f>IF(H9=0,0,H9)</f>
        <v>400000</v>
      </c>
      <c r="N21" s="14">
        <f>IF(J9=0,0,J9)</f>
        <v>200000</v>
      </c>
      <c r="O21" s="13">
        <f>IF(OR(M21=0,N21=0),0,1-N21/M21)</f>
        <v>0.5</v>
      </c>
      <c r="P21" s="15">
        <f>IF(O21=0,"対象外",IF(O21&gt;=0.5,0.5,IF(O21&gt;=0.3,0.3,"対象外")))</f>
        <v>0.5</v>
      </c>
      <c r="Q21" s="14">
        <f>IF(P21="対象外","対象外",SUM($M$18:$M$22)-N21*5)</f>
        <v>2000000</v>
      </c>
      <c r="R21" s="14">
        <f>IF(Q21="対象外","対象外",IF($D$14="個人事業主",IF(P21=0.5,500000,IF(P21=0.3,300000,0)),0))</f>
        <v>0</v>
      </c>
      <c r="S21" s="14">
        <f>IF(Q21="対象外","対象外",IF(AND($D$14="法人",$D$17="1億円以下"),IF(P21=0.5,1000000,IF(P21=0.3,600000,0)),0))</f>
        <v>1000000</v>
      </c>
      <c r="T21" s="14">
        <f>IF(Q21="対象外","対象外",IF(AND($D$14="法人",$D$17="1億円超～5億円"),IF(P21=0.5,1500000,IF(P21=0.3,900000,0)),0))</f>
        <v>0</v>
      </c>
      <c r="U21" s="14">
        <f>IF(Q21="対象外","対象外",IF(AND($D$14="法人",$D$17="5億円超"),IF(P21=0.5,2500000,IF(P21=0.3,1500000,0)),0))</f>
        <v>0</v>
      </c>
      <c r="V21" s="16">
        <f t="shared" si="6"/>
        <v>1000000</v>
      </c>
      <c r="W21" s="44">
        <f t="shared" si="5"/>
        <v>1000000</v>
      </c>
      <c r="X21" s="45" t="s">
        <v>8</v>
      </c>
      <c r="Y21" s="46">
        <v>44228</v>
      </c>
    </row>
    <row r="22" spans="2:25" ht="23.25" thickBot="1" x14ac:dyDescent="0.45">
      <c r="D22" s="25" t="s">
        <v>42</v>
      </c>
      <c r="E22" s="21">
        <f>MAX(W6:W22)</f>
        <v>1000000</v>
      </c>
      <c r="M22" s="14">
        <f>IF(H10=0,0,H10)</f>
        <v>800000</v>
      </c>
      <c r="N22" s="14">
        <f>IF(J10=0,0,J10)</f>
        <v>600000</v>
      </c>
      <c r="O22" s="13">
        <f>IF(OR(M22=0,N22=0),0,1-N22/M22)</f>
        <v>0.25</v>
      </c>
      <c r="P22" s="15" t="str">
        <f>IF(O22=0,"対象外",IF(O22&gt;=0.5,0.5,IF(O22&gt;=0.3,0.3,"対象外")))</f>
        <v>対象外</v>
      </c>
      <c r="Q22" s="14" t="str">
        <f>IF(P22="対象外","対象外",SUM($M$18:$M$22)-N22*5)</f>
        <v>対象外</v>
      </c>
      <c r="R22" s="14" t="str">
        <f>IF(Q22="対象外","対象外",IF($D$14="個人事業主",IF(P22=0.5,500000,IF(P22=0.3,300000,0)),0))</f>
        <v>対象外</v>
      </c>
      <c r="S22" s="14" t="str">
        <f>IF(Q22="対象外","対象外",IF(AND($D$14="法人",$D$17="1億円以下"),IF(P22=0.5,1000000,IF(P22=0.3,600000,0)),0))</f>
        <v>対象外</v>
      </c>
      <c r="T22" s="14" t="str">
        <f>IF(Q22="対象外","対象外",IF(AND($D$14="法人",$D$17="1億円超～5億円"),IF(P22=0.5,1500000,IF(P22=0.3,900000,0)),0))</f>
        <v>対象外</v>
      </c>
      <c r="U22" s="14" t="str">
        <f>IF(Q22="対象外","対象外",IF(AND($D$14="法人",$D$17="5億円超"),IF(P22=0.5,2500000,IF(P22=0.3,1500000,0)),0))</f>
        <v>対象外</v>
      </c>
      <c r="V22" s="16">
        <f t="shared" si="6"/>
        <v>0</v>
      </c>
      <c r="W22" s="44">
        <f t="shared" si="5"/>
        <v>0</v>
      </c>
      <c r="X22" s="45" t="s">
        <v>8</v>
      </c>
      <c r="Y22" s="46">
        <v>44256</v>
      </c>
    </row>
    <row r="23" spans="2:25" x14ac:dyDescent="0.4">
      <c r="E23" s="18" t="s">
        <v>12</v>
      </c>
    </row>
    <row r="24" spans="2:25" ht="19.5" customHeight="1" x14ac:dyDescent="0.4">
      <c r="C24" s="6"/>
      <c r="D24" s="6"/>
      <c r="E24" s="6"/>
      <c r="F24" s="6"/>
      <c r="G24" s="6"/>
      <c r="H24" s="6"/>
      <c r="I24" s="6"/>
      <c r="J24" s="6"/>
      <c r="K24" s="6"/>
    </row>
    <row r="25" spans="2:25" ht="19.5" customHeight="1" x14ac:dyDescent="0.4">
      <c r="C25" s="6"/>
      <c r="D25" s="6"/>
      <c r="E25" s="6"/>
      <c r="F25" s="6"/>
      <c r="G25" s="6"/>
      <c r="H25" s="6"/>
      <c r="I25" s="6"/>
      <c r="J25" s="6"/>
      <c r="K25" s="6"/>
    </row>
    <row r="26" spans="2:25" x14ac:dyDescent="0.4">
      <c r="B26" s="7" t="s">
        <v>23</v>
      </c>
      <c r="D26" s="4"/>
      <c r="E26" s="4"/>
      <c r="F26" s="4"/>
      <c r="G26" s="4"/>
      <c r="H26" s="4"/>
    </row>
    <row r="27" spans="2:25" x14ac:dyDescent="0.4">
      <c r="B27" s="1" t="s">
        <v>21</v>
      </c>
    </row>
    <row r="28" spans="2:25" x14ac:dyDescent="0.4">
      <c r="B28" s="1" t="s">
        <v>22</v>
      </c>
    </row>
    <row r="29" spans="2:25" x14ac:dyDescent="0.4">
      <c r="C29" s="1" t="s">
        <v>14</v>
      </c>
    </row>
    <row r="30" spans="2:25" x14ac:dyDescent="0.4">
      <c r="C30" s="1" t="s">
        <v>15</v>
      </c>
    </row>
    <row r="31" spans="2:25" x14ac:dyDescent="0.4">
      <c r="C31" s="34" t="s">
        <v>16</v>
      </c>
    </row>
    <row r="32" spans="2:25" x14ac:dyDescent="0.4">
      <c r="C32" s="35" t="s">
        <v>46</v>
      </c>
    </row>
    <row r="33" spans="2:3" x14ac:dyDescent="0.4">
      <c r="C33" s="11"/>
    </row>
    <row r="34" spans="2:3" x14ac:dyDescent="0.4">
      <c r="B34" s="7" t="s">
        <v>24</v>
      </c>
    </row>
    <row r="35" spans="2:3" x14ac:dyDescent="0.4">
      <c r="B35" s="10" t="s">
        <v>20</v>
      </c>
    </row>
    <row r="36" spans="2:3" x14ac:dyDescent="0.4">
      <c r="C36" s="22" t="s">
        <v>19</v>
      </c>
    </row>
    <row r="37" spans="2:3" x14ac:dyDescent="0.4">
      <c r="B37" s="10" t="s">
        <v>18</v>
      </c>
    </row>
    <row r="38" spans="2:3" x14ac:dyDescent="0.4">
      <c r="C38" s="22" t="s">
        <v>17</v>
      </c>
    </row>
  </sheetData>
  <sheetProtection algorithmName="SHA-512" hashValue="vzUB+vAjNDZiOGuqrgebTw+rXvU6AxqQ3fItVGI6YRn4Y5LXuuDuy6Umxno8YWLQ3WRrlcuyCRkL177FuCYc5Q==" saltValue="X3TgsnXeMQ7USDEOZcAtHw==" spinCount="100000" sheet="1" objects="1" scenarios="1"/>
  <mergeCells count="6">
    <mergeCell ref="D17:E17"/>
    <mergeCell ref="C5:D5"/>
    <mergeCell ref="E5:F5"/>
    <mergeCell ref="G5:H5"/>
    <mergeCell ref="I5:J5"/>
    <mergeCell ref="D14:E14"/>
  </mergeCells>
  <phoneticPr fontId="18"/>
  <conditionalFormatting sqref="W18:W22 W6:W10 W12:W16">
    <cfRule type="expression" dxfId="3" priority="6">
      <formula>W6=MAX($W$6:$W$22)</formula>
    </cfRule>
  </conditionalFormatting>
  <conditionalFormatting sqref="X6:Y10 X12:Y16 X18:Y22">
    <cfRule type="expression" dxfId="2" priority="11">
      <formula>$W6=MAX($W$6:$W$22)</formula>
    </cfRule>
  </conditionalFormatting>
  <dataValidations count="2">
    <dataValidation type="list" allowBlank="1" showInputMessage="1" showErrorMessage="1" sqref="D14" xr:uid="{EEC64436-7C19-4443-82A4-7BF601D31FA5}">
      <formula1>"個人事業主,法人"</formula1>
    </dataValidation>
    <dataValidation type="list" allowBlank="1" showInputMessage="1" showErrorMessage="1" sqref="D17:E17" xr:uid="{8342CBA9-53C0-4756-847A-FEF07C7DDDB2}">
      <formula1>"1億円以下,1億円超～5億円,5億円超"</formula1>
    </dataValidation>
  </dataValidations>
  <hyperlinks>
    <hyperlink ref="C36" r:id="rId1" xr:uid="{A8797128-2DC0-4A0B-96D1-9524B4C8EB2E}"/>
    <hyperlink ref="C38" r:id="rId2" xr:uid="{93854482-1AA7-4E3F-87B5-648F9C1E5BA7}"/>
  </hyperlinks>
  <pageMargins left="0.19685039370078741" right="0" top="0.35433070866141736" bottom="0.35433070866141736" header="0.31496062992125984" footer="0.31496062992125984"/>
  <pageSetup paperSize="9" scale="55" orientation="portrait" r:id="rId3"/>
  <colBreaks count="1" manualBreakCount="1">
    <brk id="11" max="65" man="1"/>
  </col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C7D46-D79E-4000-B738-23EF468AB286}">
  <sheetPr>
    <tabColor rgb="FFFF9900"/>
  </sheetPr>
  <dimension ref="B1:Y38"/>
  <sheetViews>
    <sheetView showGridLines="0" tabSelected="1" zoomScale="70" zoomScaleNormal="70" zoomScaleSheetLayoutView="50" workbookViewId="0">
      <selection activeCell="D1" sqref="D1"/>
    </sheetView>
  </sheetViews>
  <sheetFormatPr defaultRowHeight="19.5" outlineLevelCol="1" x14ac:dyDescent="0.4"/>
  <cols>
    <col min="1" max="1" width="11.625" style="1" customWidth="1"/>
    <col min="2" max="2" width="2.625" style="1" customWidth="1"/>
    <col min="3" max="5" width="15.625" style="1" customWidth="1"/>
    <col min="6" max="6" width="16.625" style="1" customWidth="1"/>
    <col min="7" max="7" width="15.625" style="1" customWidth="1"/>
    <col min="8" max="8" width="16.625" style="1" customWidth="1"/>
    <col min="9" max="9" width="15.625" style="1" customWidth="1"/>
    <col min="10" max="11" width="16.625" style="1" customWidth="1"/>
    <col min="12" max="12" width="18.375" style="1" bestFit="1" customWidth="1"/>
    <col min="13" max="13" width="13" style="12" hidden="1" customWidth="1" outlineLevel="1"/>
    <col min="14" max="14" width="11.25" style="12" hidden="1" customWidth="1" outlineLevel="1"/>
    <col min="15" max="15" width="9" style="12" hidden="1" customWidth="1" outlineLevel="1"/>
    <col min="16" max="16" width="9.75" style="12" hidden="1" customWidth="1" outlineLevel="1"/>
    <col min="17" max="17" width="10.875" style="12" hidden="1" customWidth="1" outlineLevel="1"/>
    <col min="18" max="21" width="13.25" style="12" hidden="1" customWidth="1" outlineLevel="1"/>
    <col min="22" max="22" width="9.75" style="12" hidden="1" customWidth="1" outlineLevel="1"/>
    <col min="23" max="23" width="10.125" style="12" customWidth="1" collapsed="1"/>
    <col min="24" max="24" width="22.5" style="12" customWidth="1"/>
    <col min="25" max="25" width="11.25" style="12" customWidth="1"/>
    <col min="26" max="16384" width="9" style="1"/>
  </cols>
  <sheetData>
    <row r="1" spans="2:25" x14ac:dyDescent="0.4">
      <c r="L1" s="23"/>
    </row>
    <row r="2" spans="2:25" ht="22.5" x14ac:dyDescent="0.4">
      <c r="B2" s="17" t="s">
        <v>48</v>
      </c>
      <c r="C2" s="8"/>
      <c r="D2" s="9"/>
      <c r="E2" s="5"/>
      <c r="F2" s="5"/>
      <c r="G2" s="5"/>
      <c r="H2" s="5"/>
      <c r="I2" s="5"/>
      <c r="J2" s="5"/>
      <c r="K2" s="5"/>
    </row>
    <row r="3" spans="2:25" x14ac:dyDescent="0.4">
      <c r="C3" s="31"/>
      <c r="D3" s="1" t="s">
        <v>41</v>
      </c>
      <c r="M3" s="13"/>
      <c r="N3" s="13"/>
      <c r="W3" s="28"/>
      <c r="X3" s="12" t="s">
        <v>36</v>
      </c>
    </row>
    <row r="4" spans="2:25" ht="30.75" customHeight="1" x14ac:dyDescent="0.45">
      <c r="B4" s="10" t="s">
        <v>9</v>
      </c>
      <c r="J4" s="2" t="s">
        <v>0</v>
      </c>
      <c r="K4" s="49"/>
      <c r="M4" s="29"/>
      <c r="N4" s="30"/>
      <c r="O4" s="30"/>
      <c r="P4" s="30"/>
      <c r="Q4" s="30"/>
      <c r="R4" s="30"/>
      <c r="S4" s="30"/>
      <c r="T4" s="30"/>
      <c r="U4" s="30"/>
      <c r="V4" s="30"/>
      <c r="W4" s="30"/>
      <c r="X4" s="30"/>
      <c r="Y4" s="30"/>
    </row>
    <row r="5" spans="2:25" ht="30.75" customHeight="1" x14ac:dyDescent="0.4">
      <c r="B5" s="10"/>
      <c r="C5" s="55" t="s">
        <v>37</v>
      </c>
      <c r="D5" s="56"/>
      <c r="E5" s="55" t="s">
        <v>38</v>
      </c>
      <c r="F5" s="56"/>
      <c r="G5" s="55" t="s">
        <v>39</v>
      </c>
      <c r="H5" s="56"/>
      <c r="I5" s="57" t="s">
        <v>40</v>
      </c>
      <c r="J5" s="58"/>
      <c r="K5" s="50"/>
      <c r="L5" s="25" t="s">
        <v>37</v>
      </c>
      <c r="M5" s="27" t="s">
        <v>34</v>
      </c>
      <c r="N5" s="24" t="s">
        <v>32</v>
      </c>
      <c r="O5" s="24" t="s">
        <v>1</v>
      </c>
      <c r="P5" s="24" t="s">
        <v>33</v>
      </c>
      <c r="Q5" s="24" t="s">
        <v>30</v>
      </c>
      <c r="R5" s="24" t="s">
        <v>25</v>
      </c>
      <c r="S5" s="24" t="s">
        <v>26</v>
      </c>
      <c r="T5" s="24" t="s">
        <v>45</v>
      </c>
      <c r="U5" s="24" t="s">
        <v>27</v>
      </c>
      <c r="V5" s="24" t="s">
        <v>28</v>
      </c>
      <c r="W5" s="47" t="s">
        <v>2</v>
      </c>
      <c r="X5" s="47" t="s">
        <v>29</v>
      </c>
      <c r="Y5" s="47" t="s">
        <v>3</v>
      </c>
    </row>
    <row r="6" spans="2:25" x14ac:dyDescent="0.4">
      <c r="C6" s="3">
        <v>43405</v>
      </c>
      <c r="D6" s="36"/>
      <c r="E6" s="37">
        <v>43770</v>
      </c>
      <c r="F6" s="36"/>
      <c r="G6" s="37">
        <v>44136</v>
      </c>
      <c r="H6" s="36"/>
      <c r="I6" s="37">
        <v>44501</v>
      </c>
      <c r="J6" s="36"/>
      <c r="K6" s="51"/>
      <c r="M6" s="14">
        <f>IF(D6=0,0,D6)</f>
        <v>0</v>
      </c>
      <c r="N6" s="14">
        <f>IF(J6=0,0,J6)</f>
        <v>0</v>
      </c>
      <c r="O6" s="13">
        <f>IF(OR(M6=0,N6=0),0,1-N6/M6)</f>
        <v>0</v>
      </c>
      <c r="P6" s="15" t="str">
        <f>IF(O6=0,"対象外",IF(O6&gt;=0.5,0.5,IF(O6&gt;=0.3,0.3,"対象外")))</f>
        <v>対象外</v>
      </c>
      <c r="Q6" s="14" t="str">
        <f>IF(P6="対象外","対象外",SUM($M$6:$M$10)-N6*5)</f>
        <v>対象外</v>
      </c>
      <c r="R6" s="14" t="str">
        <f>IF(Q6="対象外","対象外",IF($D$14="個人事業主",IF(P6=0.5,500000,IF(P6=0.3,300000,0)),0))</f>
        <v>対象外</v>
      </c>
      <c r="S6" s="14" t="str">
        <f>IF(Q6="対象外","対象外",IF(AND($D$14="法人",$D$17="1億円以下"),IF(P6=0.5,1000000,IF(P6=0.3,600000,0)),0))</f>
        <v>対象外</v>
      </c>
      <c r="T6" s="14" t="str">
        <f>IF(Q6="対象外","対象外",IF(AND($D$14="法人",$D$17="1億円超～5億円"),IF(P6=0.5,1500000,IF(P6=0.3,900000,0)),0))</f>
        <v>対象外</v>
      </c>
      <c r="U6" s="14" t="str">
        <f>IF(Q6="対象外","対象外",IF(AND($D$14="法人",$D$17="5億円超"),IF(P6=0.5,2500000,IF(P6=0.3,1500000,0)),0))</f>
        <v>対象外</v>
      </c>
      <c r="V6" s="16">
        <f>MAX(R6:U6)</f>
        <v>0</v>
      </c>
      <c r="W6" s="44">
        <f>IF(Q6&gt;V6,V6,Q6)</f>
        <v>0</v>
      </c>
      <c r="X6" s="45" t="s">
        <v>4</v>
      </c>
      <c r="Y6" s="46">
        <v>43405</v>
      </c>
    </row>
    <row r="7" spans="2:25" x14ac:dyDescent="0.4">
      <c r="C7" s="3">
        <v>43435</v>
      </c>
      <c r="D7" s="36"/>
      <c r="E7" s="37">
        <v>43800</v>
      </c>
      <c r="F7" s="36"/>
      <c r="G7" s="37">
        <v>44166</v>
      </c>
      <c r="H7" s="36"/>
      <c r="I7" s="37">
        <v>44531</v>
      </c>
      <c r="J7" s="36"/>
      <c r="K7" s="51"/>
      <c r="M7" s="14">
        <f>IF(D7=0,0,D7)</f>
        <v>0</v>
      </c>
      <c r="N7" s="14">
        <f>IF(J7=0,0,J7)</f>
        <v>0</v>
      </c>
      <c r="O7" s="13">
        <f>IF(OR(M7=0,N7=0),0,1-N7/M7)</f>
        <v>0</v>
      </c>
      <c r="P7" s="15" t="str">
        <f>IF(O7=0,"対象外",IF(O7&gt;=0.5,0.5,IF(O7&gt;=0.3,0.3,"対象外")))</f>
        <v>対象外</v>
      </c>
      <c r="Q7" s="14" t="str">
        <f>IF(P7="対象外","対象外",SUM($M$6:$M$10)-N7*5)</f>
        <v>対象外</v>
      </c>
      <c r="R7" s="14" t="str">
        <f>IF(Q7="対象外","対象外",IF($D$14="個人事業主",IF(P7=0.5,500000,IF(P7=0.3,300000,0)),0))</f>
        <v>対象外</v>
      </c>
      <c r="S7" s="14" t="str">
        <f>IF(Q7="対象外","対象外",IF(AND($D$14="法人",$D$17="1億円以下"),IF(P7=0.5,1000000,IF(P7=0.3,600000,0)),0))</f>
        <v>対象外</v>
      </c>
      <c r="T7" s="14" t="str">
        <f>IF(Q7="対象外","対象外",IF(AND($D$14="法人",$D$17="1億円超～5億円"),IF(P7=0.5,1500000,IF(P7=0.3,900000,0)),0))</f>
        <v>対象外</v>
      </c>
      <c r="U7" s="14" t="str">
        <f>IF(Q7="対象外","対象外",IF(AND($D$14="法人",$D$17="5億円超"),IF(P7=0.5,2500000,IF(P7=0.3,1500000,0)),0))</f>
        <v>対象外</v>
      </c>
      <c r="V7" s="16">
        <f>MAX(R7:U7)</f>
        <v>0</v>
      </c>
      <c r="W7" s="44">
        <f t="shared" ref="W7:W10" si="0">IF(Q7&gt;V7,V7,Q7)</f>
        <v>0</v>
      </c>
      <c r="X7" s="45" t="s">
        <v>4</v>
      </c>
      <c r="Y7" s="46">
        <v>43435</v>
      </c>
    </row>
    <row r="8" spans="2:25" x14ac:dyDescent="0.4">
      <c r="C8" s="3">
        <v>43466</v>
      </c>
      <c r="D8" s="36"/>
      <c r="E8" s="37">
        <v>43831</v>
      </c>
      <c r="F8" s="36"/>
      <c r="G8" s="37">
        <v>44197</v>
      </c>
      <c r="H8" s="36"/>
      <c r="I8" s="37">
        <v>44562</v>
      </c>
      <c r="J8" s="36"/>
      <c r="K8" s="51"/>
      <c r="M8" s="14">
        <f>IF(D8=0,0,D8)</f>
        <v>0</v>
      </c>
      <c r="N8" s="14">
        <f>IF(J8=0,0,J8)</f>
        <v>0</v>
      </c>
      <c r="O8" s="13">
        <f>IF(OR(M8=0,N8=0),0,1-N8/M8)</f>
        <v>0</v>
      </c>
      <c r="P8" s="15" t="str">
        <f>IF(O8=0,"対象外",IF(O8&gt;=0.5,0.5,IF(O8&gt;=0.3,0.3,"対象外")))</f>
        <v>対象外</v>
      </c>
      <c r="Q8" s="14" t="str">
        <f>IF(P8="対象外","対象外",SUM($M$6:$M$10)-N8*5)</f>
        <v>対象外</v>
      </c>
      <c r="R8" s="14" t="str">
        <f>IF(Q8="対象外","対象外",IF($D$14="個人事業主",IF(P8=0.5,500000,IF(P8=0.3,300000,0)),0))</f>
        <v>対象外</v>
      </c>
      <c r="S8" s="14" t="str">
        <f>IF(Q8="対象外","対象外",IF(AND($D$14="法人",$D$17="1億円以下"),IF(P8=0.5,1000000,IF(P8=0.3,600000,0)),0))</f>
        <v>対象外</v>
      </c>
      <c r="T8" s="14" t="str">
        <f>IF(Q8="対象外","対象外",IF(AND($D$14="法人",$D$17="1億円超～5億円"),IF(P8=0.5,1500000,IF(P8=0.3,900000,0)),0))</f>
        <v>対象外</v>
      </c>
      <c r="U8" s="14" t="str">
        <f>IF(Q8="対象外","対象外",IF(AND($D$14="法人",$D$17="5億円超"),IF(P8=0.5,2500000,IF(P8=0.3,1500000,0)),0))</f>
        <v>対象外</v>
      </c>
      <c r="V8" s="16">
        <f t="shared" ref="V8:V10" si="1">MAX(R8:U8)</f>
        <v>0</v>
      </c>
      <c r="W8" s="44">
        <f t="shared" si="0"/>
        <v>0</v>
      </c>
      <c r="X8" s="45" t="s">
        <v>4</v>
      </c>
      <c r="Y8" s="46">
        <v>43466</v>
      </c>
    </row>
    <row r="9" spans="2:25" x14ac:dyDescent="0.4">
      <c r="C9" s="3">
        <v>43497</v>
      </c>
      <c r="D9" s="36"/>
      <c r="E9" s="37">
        <v>43862</v>
      </c>
      <c r="F9" s="36"/>
      <c r="G9" s="37">
        <v>44228</v>
      </c>
      <c r="H9" s="36"/>
      <c r="I9" s="37">
        <v>44593</v>
      </c>
      <c r="J9" s="36"/>
      <c r="K9" s="51"/>
      <c r="M9" s="14">
        <f>IF(D9=0,0,D9)</f>
        <v>0</v>
      </c>
      <c r="N9" s="14">
        <f>IF(J9=0,0,J9)</f>
        <v>0</v>
      </c>
      <c r="O9" s="13">
        <f>IF(OR(M9=0,N9=0),0,1-N9/M9)</f>
        <v>0</v>
      </c>
      <c r="P9" s="15" t="str">
        <f>IF(O9=0,"対象外",IF(O9&gt;=0.5,0.5,IF(O9&gt;=0.3,0.3,"対象外")))</f>
        <v>対象外</v>
      </c>
      <c r="Q9" s="14" t="str">
        <f>IF(P9="対象外","対象外",SUM($M$6:$M$10)-N9*5)</f>
        <v>対象外</v>
      </c>
      <c r="R9" s="14" t="str">
        <f>IF(Q9="対象外","対象外",IF($D$14="個人事業主",IF(P9=0.5,500000,IF(P9=0.3,300000,0)),0))</f>
        <v>対象外</v>
      </c>
      <c r="S9" s="14" t="str">
        <f>IF(Q9="対象外","対象外",IF(AND($D$14="法人",$D$17="1億円以下"),IF(P9=0.5,1000000,IF(P9=0.3,600000,0)),0))</f>
        <v>対象外</v>
      </c>
      <c r="T9" s="14" t="str">
        <f>IF(Q9="対象外","対象外",IF(AND($D$14="法人",$D$17="1億円超～5億円"),IF(P9=0.5,1500000,IF(P9=0.3,900000,0)),0))</f>
        <v>対象外</v>
      </c>
      <c r="U9" s="14" t="str">
        <f>IF(Q9="対象外","対象外",IF(AND($D$14="法人",$D$17="5億円超"),IF(P9=0.5,2500000,IF(P9=0.3,1500000,0)),0))</f>
        <v>対象外</v>
      </c>
      <c r="V9" s="16">
        <f t="shared" si="1"/>
        <v>0</v>
      </c>
      <c r="W9" s="44">
        <f t="shared" si="0"/>
        <v>0</v>
      </c>
      <c r="X9" s="45" t="s">
        <v>4</v>
      </c>
      <c r="Y9" s="46">
        <v>43497</v>
      </c>
    </row>
    <row r="10" spans="2:25" ht="20.25" thickBot="1" x14ac:dyDescent="0.45">
      <c r="C10" s="32">
        <v>43525</v>
      </c>
      <c r="D10" s="38"/>
      <c r="E10" s="39">
        <v>43891</v>
      </c>
      <c r="F10" s="38"/>
      <c r="G10" s="39">
        <v>44256</v>
      </c>
      <c r="H10" s="38"/>
      <c r="I10" s="39">
        <v>44621</v>
      </c>
      <c r="J10" s="38"/>
      <c r="K10" s="51"/>
      <c r="M10" s="14">
        <f>IF(D10=0,0,D10)</f>
        <v>0</v>
      </c>
      <c r="N10" s="14">
        <f>IF(J10=0,0,J10)</f>
        <v>0</v>
      </c>
      <c r="O10" s="13">
        <f>IF(OR(M10=0,N10=0),0,1-N10/M10)</f>
        <v>0</v>
      </c>
      <c r="P10" s="15" t="str">
        <f>IF(O10=0,"対象外",IF(O10&gt;=0.5,0.5,IF(O10&gt;=0.3,0.3,"対象外")))</f>
        <v>対象外</v>
      </c>
      <c r="Q10" s="14" t="str">
        <f>IF(P10="対象外","対象外",SUM($M$6:$M$10)-N10*5)</f>
        <v>対象外</v>
      </c>
      <c r="R10" s="14" t="str">
        <f>IF(Q10="対象外","対象外",IF($D$14="個人事業主",IF(P10=0.5,500000,IF(P10=0.3,300000,0)),0))</f>
        <v>対象外</v>
      </c>
      <c r="S10" s="14" t="str">
        <f>IF(Q10="対象外","対象外",IF(AND($D$14="法人",$D$17="1億円以下"),IF(P10=0.5,1000000,IF(P10=0.3,600000,0)),0))</f>
        <v>対象外</v>
      </c>
      <c r="T10" s="14" t="str">
        <f>IF(Q10="対象外","対象外",IF(AND($D$14="法人",$D$17="1億円超～5億円"),IF(P10=0.5,1500000,IF(P10=0.3,900000,0)),0))</f>
        <v>対象外</v>
      </c>
      <c r="U10" s="14" t="str">
        <f>IF(Q10="対象外","対象外",IF(AND($D$14="法人",$D$17="5億円超"),IF(P10=0.5,2500000,IF(P10=0.3,1500000,0)),0))</f>
        <v>対象外</v>
      </c>
      <c r="V10" s="16">
        <f t="shared" si="1"/>
        <v>0</v>
      </c>
      <c r="W10" s="44">
        <f t="shared" si="0"/>
        <v>0</v>
      </c>
      <c r="X10" s="45" t="s">
        <v>4</v>
      </c>
      <c r="Y10" s="46">
        <v>43525</v>
      </c>
    </row>
    <row r="11" spans="2:25" ht="33.75" thickTop="1" x14ac:dyDescent="0.4">
      <c r="C11" s="33" t="s">
        <v>5</v>
      </c>
      <c r="D11" s="40">
        <f>SUM(D6:D10)</f>
        <v>0</v>
      </c>
      <c r="E11" s="41" t="s">
        <v>5</v>
      </c>
      <c r="F11" s="42">
        <f t="shared" ref="F11:J11" si="2">SUM(F6:F10)</f>
        <v>0</v>
      </c>
      <c r="G11" s="41" t="s">
        <v>5</v>
      </c>
      <c r="H11" s="42">
        <f>SUM(H6:H10)</f>
        <v>0</v>
      </c>
      <c r="I11" s="41" t="s">
        <v>5</v>
      </c>
      <c r="J11" s="42">
        <f t="shared" si="2"/>
        <v>0</v>
      </c>
      <c r="K11" s="48"/>
      <c r="L11" s="25" t="s">
        <v>38</v>
      </c>
      <c r="M11" s="26" t="s">
        <v>35</v>
      </c>
      <c r="N11" s="19" t="s">
        <v>31</v>
      </c>
      <c r="O11" s="24" t="s">
        <v>1</v>
      </c>
      <c r="P11" s="24" t="s">
        <v>33</v>
      </c>
      <c r="Q11" s="24" t="s">
        <v>30</v>
      </c>
      <c r="R11" s="24" t="s">
        <v>25</v>
      </c>
      <c r="S11" s="24" t="s">
        <v>26</v>
      </c>
      <c r="T11" s="24" t="s">
        <v>45</v>
      </c>
      <c r="U11" s="24" t="s">
        <v>27</v>
      </c>
      <c r="V11" s="24" t="s">
        <v>28</v>
      </c>
      <c r="W11" s="47" t="s">
        <v>2</v>
      </c>
      <c r="X11" s="47" t="s">
        <v>29</v>
      </c>
      <c r="Y11" s="47" t="s">
        <v>3</v>
      </c>
    </row>
    <row r="12" spans="2:25" ht="22.5" customHeight="1" x14ac:dyDescent="0.4">
      <c r="D12" s="43"/>
      <c r="E12" s="43"/>
      <c r="F12" s="43"/>
      <c r="G12" s="43"/>
      <c r="H12" s="43"/>
      <c r="I12" s="43"/>
      <c r="J12" s="43"/>
      <c r="K12" s="52"/>
      <c r="M12" s="14">
        <f>IF(F6=0,0,F6)</f>
        <v>0</v>
      </c>
      <c r="N12" s="14">
        <f>IF(J6=0,0,J6)</f>
        <v>0</v>
      </c>
      <c r="O12" s="13">
        <f>IF(OR(M12=0,N12=0),0,1-N12/M12)</f>
        <v>0</v>
      </c>
      <c r="P12" s="15" t="str">
        <f>IF(O12=0,"対象外",IF(O12&gt;=0.5,0.5,IF(O12&gt;=0.3,0.3,"対象外")))</f>
        <v>対象外</v>
      </c>
      <c r="Q12" s="14" t="str">
        <f>IF(P12="対象外","対象外",SUM($M$12:$M$16)-N12*5)</f>
        <v>対象外</v>
      </c>
      <c r="R12" s="14" t="str">
        <f>IF(Q12="対象外","対象外",IF($D$14="個人事業主",IF(P12=0.5,500000,IF(P12=0.3,300000,0)),0))</f>
        <v>対象外</v>
      </c>
      <c r="S12" s="14" t="str">
        <f>IF(Q12="対象外","対象外",IF(AND($D$14="法人",$D$17="1億円以下"),IF(P12=0.5,1000000,IF(P12=0.3,600000,0)),0))</f>
        <v>対象外</v>
      </c>
      <c r="T12" s="14" t="str">
        <f>IF(Q12="対象外","対象外",IF(AND($D$14="法人",$D$17="1億円超～5億円"),IF(P12=0.5,1500000,IF(P12=0.3,900000,0)),0))</f>
        <v>対象外</v>
      </c>
      <c r="U12" s="14" t="str">
        <f>IF(Q12="対象外","対象外",IF(AND($D$14="法人",$D$17="5億円超"),IF(P12=0.5,2500000,IF(P12=0.3,1500000,0)),0))</f>
        <v>対象外</v>
      </c>
      <c r="V12" s="16">
        <f>MAX(R12:U12)</f>
        <v>0</v>
      </c>
      <c r="W12" s="44">
        <f>IF(Q12&gt;V12,V12,Q12)</f>
        <v>0</v>
      </c>
      <c r="X12" s="45" t="s">
        <v>6</v>
      </c>
      <c r="Y12" s="46">
        <v>43770</v>
      </c>
    </row>
    <row r="13" spans="2:25" x14ac:dyDescent="0.4">
      <c r="B13" s="10" t="s">
        <v>10</v>
      </c>
      <c r="C13" s="7" t="s">
        <v>13</v>
      </c>
      <c r="D13" s="43"/>
      <c r="E13" s="43"/>
      <c r="F13" s="43"/>
      <c r="G13" s="43"/>
      <c r="H13" s="43"/>
      <c r="I13" s="43"/>
      <c r="J13" s="43"/>
      <c r="K13" s="43"/>
      <c r="M13" s="14">
        <f>IF(F7=0,0,F7)</f>
        <v>0</v>
      </c>
      <c r="N13" s="14">
        <f>IF(J7=0,0,J7)</f>
        <v>0</v>
      </c>
      <c r="O13" s="13">
        <f>IF(OR(M13=0,N13=0),0,1-N13/M13)</f>
        <v>0</v>
      </c>
      <c r="P13" s="15" t="str">
        <f>IF(O13=0,"対象外",IF(O13&gt;=0.5,0.5,IF(O13&gt;=0.3,0.3,"対象外")))</f>
        <v>対象外</v>
      </c>
      <c r="Q13" s="14" t="str">
        <f>IF(P13="対象外","対象外",SUM($M$12:$M$16)-N13*5)</f>
        <v>対象外</v>
      </c>
      <c r="R13" s="14" t="str">
        <f>IF(Q13="対象外","対象外",IF($D$14="個人事業主",IF(P13=0.5,500000,IF(P13=0.3,300000,0)),0))</f>
        <v>対象外</v>
      </c>
      <c r="S13" s="14" t="str">
        <f>IF(Q13="対象外","対象外",IF(AND($D$14="法人",$D$17="1億円以下"),IF(P13=0.5,1000000,IF(P13=0.3,600000,0)),0))</f>
        <v>対象外</v>
      </c>
      <c r="T13" s="14" t="str">
        <f>IF(Q13="対象外","対象外",IF(AND($D$14="法人",$D$17="1億円超～5億円"),IF(P13=0.5,1500000,IF(P13=0.3,900000,0)),0))</f>
        <v>対象外</v>
      </c>
      <c r="U13" s="14" t="str">
        <f>IF(Q13="対象外","対象外",IF(AND($D$14="法人",$D$17="5億円超"),IF(P13=0.5,2500000,IF(P13=0.3,1500000,0)),0))</f>
        <v>対象外</v>
      </c>
      <c r="V13" s="16">
        <f>MAX(R13:U13)</f>
        <v>0</v>
      </c>
      <c r="W13" s="44">
        <f t="shared" ref="W13:W16" si="3">IF(Q13&gt;V13,V13,Q13)</f>
        <v>0</v>
      </c>
      <c r="X13" s="45" t="s">
        <v>6</v>
      </c>
      <c r="Y13" s="46">
        <v>43800</v>
      </c>
    </row>
    <row r="14" spans="2:25" x14ac:dyDescent="0.4">
      <c r="D14" s="53" t="s">
        <v>43</v>
      </c>
      <c r="E14" s="54"/>
      <c r="F14" s="43"/>
      <c r="G14" s="43"/>
      <c r="H14" s="43"/>
      <c r="I14" s="43"/>
      <c r="J14" s="43"/>
      <c r="K14" s="43"/>
      <c r="M14" s="14">
        <f>IF(F8=0,0,F8)</f>
        <v>0</v>
      </c>
      <c r="N14" s="14">
        <f>IF(J8=0,0,J8)</f>
        <v>0</v>
      </c>
      <c r="O14" s="13">
        <f>IF(OR(M14=0,N14=0),0,1-N14/M14)</f>
        <v>0</v>
      </c>
      <c r="P14" s="15" t="str">
        <f>IF(O14=0,"対象外",IF(O14&gt;=0.5,0.5,IF(O14&gt;=0.3,0.3,"対象外")))</f>
        <v>対象外</v>
      </c>
      <c r="Q14" s="14" t="str">
        <f>IF(P14="対象外","対象外",SUM($M$12:$M$16)-N14*5)</f>
        <v>対象外</v>
      </c>
      <c r="R14" s="14" t="str">
        <f>IF(Q14="対象外","対象外",IF($D$14="個人事業主",IF(P14=0.5,500000,IF(P14=0.3,300000,0)),0))</f>
        <v>対象外</v>
      </c>
      <c r="S14" s="14" t="str">
        <f>IF(Q14="対象外","対象外",IF(AND($D$14="法人",$D$17="1億円以下"),IF(P14=0.5,1000000,IF(P14=0.3,600000,0)),0))</f>
        <v>対象外</v>
      </c>
      <c r="T14" s="14" t="str">
        <f>IF(Q14="対象外","対象外",IF(AND($D$14="法人",$D$17="1億円超～5億円"),IF(P14=0.5,1500000,IF(P14=0.3,900000,0)),0))</f>
        <v>対象外</v>
      </c>
      <c r="U14" s="14" t="str">
        <f>IF(Q14="対象外","対象外",IF(AND($D$14="法人",$D$17="5億円超"),IF(P14=0.5,2500000,IF(P14=0.3,1500000,0)),0))</f>
        <v>対象外</v>
      </c>
      <c r="V14" s="16">
        <f t="shared" ref="V14:V16" si="4">MAX(R14:U14)</f>
        <v>0</v>
      </c>
      <c r="W14" s="44">
        <f t="shared" si="3"/>
        <v>0</v>
      </c>
      <c r="X14" s="45" t="s">
        <v>6</v>
      </c>
      <c r="Y14" s="46">
        <v>43831</v>
      </c>
    </row>
    <row r="15" spans="2:25" x14ac:dyDescent="0.4">
      <c r="D15" s="43"/>
      <c r="E15" s="43"/>
      <c r="F15" s="43"/>
      <c r="G15" s="43"/>
      <c r="H15" s="43"/>
      <c r="I15" s="43"/>
      <c r="J15" s="43"/>
      <c r="K15" s="43"/>
      <c r="M15" s="14">
        <f>IF(F9=0,0,F9)</f>
        <v>0</v>
      </c>
      <c r="N15" s="14">
        <f>IF(J9=0,0,J9)</f>
        <v>0</v>
      </c>
      <c r="O15" s="13">
        <f>IF(OR(M15=0,N15=0),0,1-N15/M15)</f>
        <v>0</v>
      </c>
      <c r="P15" s="15" t="str">
        <f>IF(O15=0,"対象外",IF(O15&gt;=0.5,0.5,IF(O15&gt;=0.3,0.3,"対象外")))</f>
        <v>対象外</v>
      </c>
      <c r="Q15" s="14" t="str">
        <f>IF(P15="対象外","対象外",SUM($M$12:$M$16)-N15*5)</f>
        <v>対象外</v>
      </c>
      <c r="R15" s="14" t="str">
        <f>IF(Q15="対象外","対象外",IF($D$14="個人事業主",IF(P15=0.5,500000,IF(P15=0.3,300000,0)),0))</f>
        <v>対象外</v>
      </c>
      <c r="S15" s="14" t="str">
        <f>IF(Q15="対象外","対象外",IF(AND($D$14="法人",$D$17="1億円以下"),IF(P15=0.5,1000000,IF(P15=0.3,600000,0)),0))</f>
        <v>対象外</v>
      </c>
      <c r="T15" s="14" t="str">
        <f>IF(Q15="対象外","対象外",IF(AND($D$14="法人",$D$17="1億円超～5億円"),IF(P15=0.5,1500000,IF(P15=0.3,900000,0)),0))</f>
        <v>対象外</v>
      </c>
      <c r="U15" s="14" t="str">
        <f>IF(Q15="対象外","対象外",IF(AND($D$14="法人",$D$17="5億円超"),IF(P15=0.5,2500000,IF(P15=0.3,1500000,0)),0))</f>
        <v>対象外</v>
      </c>
      <c r="V15" s="16">
        <f t="shared" si="4"/>
        <v>0</v>
      </c>
      <c r="W15" s="44">
        <f t="shared" si="3"/>
        <v>0</v>
      </c>
      <c r="X15" s="45" t="s">
        <v>6</v>
      </c>
      <c r="Y15" s="46">
        <v>43862</v>
      </c>
    </row>
    <row r="16" spans="2:25" x14ac:dyDescent="0.4">
      <c r="B16" s="10" t="s">
        <v>11</v>
      </c>
      <c r="C16" s="10"/>
      <c r="D16" s="43"/>
      <c r="E16" s="43"/>
      <c r="F16" s="43"/>
      <c r="G16" s="43"/>
      <c r="H16" s="43"/>
      <c r="I16" s="43"/>
      <c r="J16" s="43"/>
      <c r="K16" s="43"/>
      <c r="M16" s="14">
        <f>IF(F10=0,0,F10)</f>
        <v>0</v>
      </c>
      <c r="N16" s="14">
        <f>IF(J10=0,0,J10)</f>
        <v>0</v>
      </c>
      <c r="O16" s="13">
        <f>IF(OR(M16=0,N16=0),0,1-N16/M16)</f>
        <v>0</v>
      </c>
      <c r="P16" s="15" t="str">
        <f>IF(O16=0,"対象外",IF(O16&gt;=0.5,0.5,IF(O16&gt;=0.3,0.3,"対象外")))</f>
        <v>対象外</v>
      </c>
      <c r="Q16" s="14" t="str">
        <f>IF(P16="対象外","対象外",SUM($M$12:$M$16)-N16*5)</f>
        <v>対象外</v>
      </c>
      <c r="R16" s="14" t="str">
        <f>IF(Q16="対象外","対象外",IF($D$14="個人事業主",IF(P16=0.5,500000,IF(P16=0.3,300000,0)),0))</f>
        <v>対象外</v>
      </c>
      <c r="S16" s="14" t="str">
        <f>IF(Q16="対象外","対象外",IF(AND($D$14="法人",$D$17="1億円以下"),IF(P16=0.5,1000000,IF(P16=0.3,600000,0)),0))</f>
        <v>対象外</v>
      </c>
      <c r="T16" s="14" t="str">
        <f>IF(Q16="対象外","対象外",IF(AND($D$14="法人",$D$17="1億円超～5億円"),IF(P16=0.5,1500000,IF(P16=0.3,900000,0)),0))</f>
        <v>対象外</v>
      </c>
      <c r="U16" s="14" t="str">
        <f>IF(Q16="対象外","対象外",IF(AND($D$14="法人",$D$17="5億円超"),IF(P16=0.5,2500000,IF(P16=0.3,1500000,0)),0))</f>
        <v>対象外</v>
      </c>
      <c r="V16" s="16">
        <f t="shared" si="4"/>
        <v>0</v>
      </c>
      <c r="W16" s="44">
        <f t="shared" si="3"/>
        <v>0</v>
      </c>
      <c r="X16" s="45" t="s">
        <v>6</v>
      </c>
      <c r="Y16" s="46">
        <v>43891</v>
      </c>
    </row>
    <row r="17" spans="2:25" ht="33" x14ac:dyDescent="0.4">
      <c r="C17" s="4"/>
      <c r="D17" s="53" t="s">
        <v>44</v>
      </c>
      <c r="E17" s="54"/>
      <c r="F17" s="43"/>
      <c r="G17" s="43"/>
      <c r="H17" s="43"/>
      <c r="I17" s="43"/>
      <c r="J17" s="43"/>
      <c r="K17" s="43"/>
      <c r="L17" s="25" t="s">
        <v>39</v>
      </c>
      <c r="M17" s="26"/>
      <c r="N17" s="19" t="s">
        <v>31</v>
      </c>
      <c r="O17" s="24" t="s">
        <v>1</v>
      </c>
      <c r="P17" s="24" t="s">
        <v>33</v>
      </c>
      <c r="Q17" s="24" t="s">
        <v>30</v>
      </c>
      <c r="R17" s="24" t="s">
        <v>25</v>
      </c>
      <c r="S17" s="24" t="s">
        <v>26</v>
      </c>
      <c r="T17" s="24" t="s">
        <v>45</v>
      </c>
      <c r="U17" s="24" t="s">
        <v>27</v>
      </c>
      <c r="V17" s="24" t="s">
        <v>28</v>
      </c>
      <c r="W17" s="47" t="s">
        <v>2</v>
      </c>
      <c r="X17" s="47" t="s">
        <v>29</v>
      </c>
      <c r="Y17" s="47" t="s">
        <v>3</v>
      </c>
    </row>
    <row r="18" spans="2:25" x14ac:dyDescent="0.4">
      <c r="M18" s="14">
        <f>IF(H6=0,0,H6)</f>
        <v>0</v>
      </c>
      <c r="N18" s="14">
        <f>IF(J6=0,0,J6)</f>
        <v>0</v>
      </c>
      <c r="O18" s="13">
        <f>IF(OR(M18=0,N18=0),0,1-N18/M18)</f>
        <v>0</v>
      </c>
      <c r="P18" s="15" t="str">
        <f>IF(O18=0,"対象外",IF(O18&gt;=0.5,0.5,IF(O18&gt;=0.3,0.3,"対象外")))</f>
        <v>対象外</v>
      </c>
      <c r="Q18" s="14" t="str">
        <f>IF(P18="対象外","対象外",SUM($M$18:$M$22)-N18*5)</f>
        <v>対象外</v>
      </c>
      <c r="R18" s="14" t="str">
        <f>IF(Q18="対象外","対象外",IF($D$14="個人事業主",IF(P18=0.5,500000,IF(P18=0.3,300000,0)),0))</f>
        <v>対象外</v>
      </c>
      <c r="S18" s="14" t="str">
        <f>IF(Q18="対象外","対象外",IF(AND($D$14="法人",$D$17="1億円以下"),IF(P18=0.5,1000000,IF(P18=0.3,600000,0)),0))</f>
        <v>対象外</v>
      </c>
      <c r="T18" s="14" t="str">
        <f>IF(Q18="対象外","対象外",IF(AND($D$14="法人",$D$17="1億円超～5億円"),IF(P18=0.5,1500000,IF(P18=0.3,900000,0)),0))</f>
        <v>対象外</v>
      </c>
      <c r="U18" s="14" t="str">
        <f>IF(Q18="対象外","対象外",IF(AND($D$14="法人",$D$17="5億円超"),IF(P18=0.5,2500000,IF(P18=0.3,1500000,0)),0))</f>
        <v>対象外</v>
      </c>
      <c r="V18" s="16">
        <f>MAX(R18:U18)</f>
        <v>0</v>
      </c>
      <c r="W18" s="44">
        <f>IF(Q18&gt;V18,V18,Q18)</f>
        <v>0</v>
      </c>
      <c r="X18" s="45" t="s">
        <v>8</v>
      </c>
      <c r="Y18" s="46">
        <v>44136</v>
      </c>
    </row>
    <row r="19" spans="2:25" ht="22.5" customHeight="1" thickBot="1" x14ac:dyDescent="0.45">
      <c r="E19" s="10"/>
      <c r="M19" s="14">
        <f>IF(H7=0,0,H7)</f>
        <v>0</v>
      </c>
      <c r="N19" s="14">
        <f>IF(J7=0,0,J7)</f>
        <v>0</v>
      </c>
      <c r="O19" s="13">
        <f>IF(OR(M19=0,N19=0),0,1-N19/M19)</f>
        <v>0</v>
      </c>
      <c r="P19" s="15" t="str">
        <f>IF(O19=0,"対象外",IF(O19&gt;=0.5,0.5,IF(O19&gt;=0.3,0.3,"対象外")))</f>
        <v>対象外</v>
      </c>
      <c r="Q19" s="14" t="str">
        <f>IF(P19="対象外","対象外",SUM($M$18:$M$22)-N19*5)</f>
        <v>対象外</v>
      </c>
      <c r="R19" s="14" t="str">
        <f>IF(Q19="対象外","対象外",IF($D$14="個人事業主",IF(P19=0.5,500000,IF(P19=0.3,300000,0)),0))</f>
        <v>対象外</v>
      </c>
      <c r="S19" s="14" t="str">
        <f>IF(Q19="対象外","対象外",IF(AND($D$14="法人",$D$17="1億円以下"),IF(P19=0.5,1000000,IF(P19=0.3,600000,0)),0))</f>
        <v>対象外</v>
      </c>
      <c r="T19" s="14" t="str">
        <f>IF(Q19="対象外","対象外",IF(AND($D$14="法人",$D$17="1億円超～5億円"),IF(P19=0.5,1500000,IF(P19=0.3,900000,0)),0))</f>
        <v>対象外</v>
      </c>
      <c r="U19" s="14" t="str">
        <f>IF(Q19="対象外","対象外",IF(AND($D$14="法人",$D$17="5億円超"),IF(P19=0.5,2500000,IF(P19=0.3,1500000,0)),0))</f>
        <v>対象外</v>
      </c>
      <c r="V19" s="16">
        <f>MAX(R19:U19)</f>
        <v>0</v>
      </c>
      <c r="W19" s="44">
        <f t="shared" ref="W19:W22" si="5">IF(Q19&gt;V19,V19,Q19)</f>
        <v>0</v>
      </c>
      <c r="X19" s="45" t="s">
        <v>8</v>
      </c>
      <c r="Y19" s="46">
        <v>44166</v>
      </c>
    </row>
    <row r="20" spans="2:25" ht="23.25" thickBot="1" x14ac:dyDescent="0.45">
      <c r="D20" s="25" t="s">
        <v>7</v>
      </c>
      <c r="E20" s="20" t="str">
        <f>IF(SUM(P6:P22)&gt;0,"給付対象","対象外")</f>
        <v>対象外</v>
      </c>
      <c r="M20" s="14">
        <f>IF(H8=0,0,H8)</f>
        <v>0</v>
      </c>
      <c r="N20" s="14">
        <f>IF(J8=0,0,J8)</f>
        <v>0</v>
      </c>
      <c r="O20" s="13">
        <f>IF(OR(M20=0,N20=0),0,1-N20/M20)</f>
        <v>0</v>
      </c>
      <c r="P20" s="15" t="str">
        <f>IF(O20=0,"対象外",IF(O20&gt;=0.5,0.5,IF(O20&gt;=0.3,0.3,"対象外")))</f>
        <v>対象外</v>
      </c>
      <c r="Q20" s="14" t="str">
        <f>IF(P20="対象外","対象外",SUM($M$18:$M$22)-N20*5)</f>
        <v>対象外</v>
      </c>
      <c r="R20" s="14" t="str">
        <f>IF(Q20="対象外","対象外",IF($D$14="個人事業主",IF(P20=0.5,500000,IF(P20=0.3,300000,0)),0))</f>
        <v>対象外</v>
      </c>
      <c r="S20" s="14" t="str">
        <f>IF(Q20="対象外","対象外",IF(AND($D$14="法人",$D$17="1億円以下"),IF(P20=0.5,1000000,IF(P20=0.3,600000,0)),0))</f>
        <v>対象外</v>
      </c>
      <c r="T20" s="14" t="str">
        <f>IF(Q20="対象外","対象外",IF(AND($D$14="法人",$D$17="1億円超～5億円"),IF(P20=0.5,1500000,IF(P20=0.3,900000,0)),0))</f>
        <v>対象外</v>
      </c>
      <c r="U20" s="14" t="str">
        <f>IF(Q20="対象外","対象外",IF(AND($D$14="法人",$D$17="5億円超"),IF(P20=0.5,2500000,IF(P20=0.3,1500000,0)),0))</f>
        <v>対象外</v>
      </c>
      <c r="V20" s="16">
        <f t="shared" ref="V20:V22" si="6">MAX(R20:U20)</f>
        <v>0</v>
      </c>
      <c r="W20" s="44">
        <f t="shared" si="5"/>
        <v>0</v>
      </c>
      <c r="X20" s="45" t="s">
        <v>8</v>
      </c>
      <c r="Y20" s="46">
        <v>44197</v>
      </c>
    </row>
    <row r="21" spans="2:25" ht="20.25" thickBot="1" x14ac:dyDescent="0.45">
      <c r="M21" s="14">
        <f>IF(H9=0,0,H9)</f>
        <v>0</v>
      </c>
      <c r="N21" s="14">
        <f>IF(J9=0,0,J9)</f>
        <v>0</v>
      </c>
      <c r="O21" s="13">
        <f>IF(OR(M21=0,N21=0),0,1-N21/M21)</f>
        <v>0</v>
      </c>
      <c r="P21" s="15" t="str">
        <f>IF(O21=0,"対象外",IF(O21&gt;=0.5,0.5,IF(O21&gt;=0.3,0.3,"対象外")))</f>
        <v>対象外</v>
      </c>
      <c r="Q21" s="14" t="str">
        <f>IF(P21="対象外","対象外",SUM($M$18:$M$22)-N21*5)</f>
        <v>対象外</v>
      </c>
      <c r="R21" s="14" t="str">
        <f>IF(Q21="対象外","対象外",IF($D$14="個人事業主",IF(P21=0.5,500000,IF(P21=0.3,300000,0)),0))</f>
        <v>対象外</v>
      </c>
      <c r="S21" s="14" t="str">
        <f>IF(Q21="対象外","対象外",IF(AND($D$14="法人",$D$17="1億円以下"),IF(P21=0.5,1000000,IF(P21=0.3,600000,0)),0))</f>
        <v>対象外</v>
      </c>
      <c r="T21" s="14" t="str">
        <f>IF(Q21="対象外","対象外",IF(AND($D$14="法人",$D$17="1億円超～5億円"),IF(P21=0.5,1500000,IF(P21=0.3,900000,0)),0))</f>
        <v>対象外</v>
      </c>
      <c r="U21" s="14" t="str">
        <f>IF(Q21="対象外","対象外",IF(AND($D$14="法人",$D$17="5億円超"),IF(P21=0.5,2500000,IF(P21=0.3,1500000,0)),0))</f>
        <v>対象外</v>
      </c>
      <c r="V21" s="16">
        <f t="shared" si="6"/>
        <v>0</v>
      </c>
      <c r="W21" s="44">
        <f t="shared" si="5"/>
        <v>0</v>
      </c>
      <c r="X21" s="45" t="s">
        <v>8</v>
      </c>
      <c r="Y21" s="46">
        <v>44228</v>
      </c>
    </row>
    <row r="22" spans="2:25" ht="23.25" thickBot="1" x14ac:dyDescent="0.45">
      <c r="D22" s="25" t="s">
        <v>42</v>
      </c>
      <c r="E22" s="21">
        <f>MAX(W6:W22)</f>
        <v>0</v>
      </c>
      <c r="M22" s="14">
        <f>IF(H10=0,0,H10)</f>
        <v>0</v>
      </c>
      <c r="N22" s="14">
        <f>IF(J10=0,0,J10)</f>
        <v>0</v>
      </c>
      <c r="O22" s="13">
        <f>IF(OR(M22=0,N22=0),0,1-N22/M22)</f>
        <v>0</v>
      </c>
      <c r="P22" s="15" t="str">
        <f>IF(O22=0,"対象外",IF(O22&gt;=0.5,0.5,IF(O22&gt;=0.3,0.3,"対象外")))</f>
        <v>対象外</v>
      </c>
      <c r="Q22" s="14" t="str">
        <f>IF(P22="対象外","対象外",SUM($M$18:$M$22)-N22*5)</f>
        <v>対象外</v>
      </c>
      <c r="R22" s="14" t="str">
        <f>IF(Q22="対象外","対象外",IF($D$14="個人事業主",IF(P22=0.5,500000,IF(P22=0.3,300000,0)),0))</f>
        <v>対象外</v>
      </c>
      <c r="S22" s="14" t="str">
        <f>IF(Q22="対象外","対象外",IF(AND($D$14="法人",$D$17="1億円以下"),IF(P22=0.5,1000000,IF(P22=0.3,600000,0)),0))</f>
        <v>対象外</v>
      </c>
      <c r="T22" s="14" t="str">
        <f>IF(Q22="対象外","対象外",IF(AND($D$14="法人",$D$17="1億円超～5億円"),IF(P22=0.5,1500000,IF(P22=0.3,900000,0)),0))</f>
        <v>対象外</v>
      </c>
      <c r="U22" s="14" t="str">
        <f>IF(Q22="対象外","対象外",IF(AND($D$14="法人",$D$17="5億円超"),IF(P22=0.5,2500000,IF(P22=0.3,1500000,0)),0))</f>
        <v>対象外</v>
      </c>
      <c r="V22" s="16">
        <f t="shared" si="6"/>
        <v>0</v>
      </c>
      <c r="W22" s="44">
        <f t="shared" si="5"/>
        <v>0</v>
      </c>
      <c r="X22" s="45" t="s">
        <v>8</v>
      </c>
      <c r="Y22" s="46">
        <v>44256</v>
      </c>
    </row>
    <row r="23" spans="2:25" x14ac:dyDescent="0.4">
      <c r="E23" s="18" t="s">
        <v>12</v>
      </c>
    </row>
    <row r="24" spans="2:25" ht="19.5" customHeight="1" x14ac:dyDescent="0.4">
      <c r="C24" s="6"/>
      <c r="D24" s="6"/>
      <c r="E24" s="6"/>
      <c r="F24" s="6"/>
      <c r="G24" s="6"/>
      <c r="H24" s="6"/>
      <c r="I24" s="6"/>
      <c r="J24" s="6"/>
      <c r="K24" s="6"/>
    </row>
    <row r="25" spans="2:25" ht="19.5" customHeight="1" x14ac:dyDescent="0.4">
      <c r="C25" s="6"/>
      <c r="D25" s="6"/>
      <c r="E25" s="6"/>
      <c r="F25" s="6"/>
      <c r="G25" s="6"/>
      <c r="H25" s="6"/>
      <c r="I25" s="6"/>
      <c r="J25" s="6"/>
      <c r="K25" s="6"/>
    </row>
    <row r="26" spans="2:25" x14ac:dyDescent="0.4">
      <c r="B26" s="7" t="s">
        <v>23</v>
      </c>
      <c r="D26" s="4"/>
      <c r="E26" s="4"/>
      <c r="F26" s="4"/>
      <c r="G26" s="4"/>
      <c r="H26" s="4"/>
    </row>
    <row r="27" spans="2:25" x14ac:dyDescent="0.4">
      <c r="B27" s="1" t="s">
        <v>21</v>
      </c>
    </row>
    <row r="28" spans="2:25" x14ac:dyDescent="0.4">
      <c r="B28" s="1" t="s">
        <v>22</v>
      </c>
    </row>
    <row r="29" spans="2:25" x14ac:dyDescent="0.4">
      <c r="C29" s="1" t="s">
        <v>14</v>
      </c>
    </row>
    <row r="30" spans="2:25" x14ac:dyDescent="0.4">
      <c r="C30" s="1" t="s">
        <v>15</v>
      </c>
    </row>
    <row r="31" spans="2:25" x14ac:dyDescent="0.4">
      <c r="C31" s="34" t="s">
        <v>16</v>
      </c>
    </row>
    <row r="32" spans="2:25" x14ac:dyDescent="0.4">
      <c r="C32" s="35" t="s">
        <v>46</v>
      </c>
    </row>
    <row r="33" spans="2:3" x14ac:dyDescent="0.4">
      <c r="C33" s="11"/>
    </row>
    <row r="34" spans="2:3" x14ac:dyDescent="0.4">
      <c r="B34" s="7" t="s">
        <v>24</v>
      </c>
    </row>
    <row r="35" spans="2:3" x14ac:dyDescent="0.4">
      <c r="B35" s="10" t="s">
        <v>20</v>
      </c>
    </row>
    <row r="36" spans="2:3" x14ac:dyDescent="0.4">
      <c r="C36" s="22" t="s">
        <v>19</v>
      </c>
    </row>
    <row r="37" spans="2:3" x14ac:dyDescent="0.4">
      <c r="B37" s="10" t="s">
        <v>18</v>
      </c>
    </row>
    <row r="38" spans="2:3" x14ac:dyDescent="0.4">
      <c r="C38" s="22" t="s">
        <v>17</v>
      </c>
    </row>
  </sheetData>
  <sheetProtection algorithmName="SHA-512" hashValue="IyTCAFkXQrug3hjQ5MfnP4zsWb7DfL6oYVbpRyd8YhrP2pBodNz6iOtw6K+2A0Es54kFobkTL+FmXuXZ8/lwZw==" saltValue="NmvsQ9f9M7Nn7wTcJqjPTw==" spinCount="100000" sheet="1" objects="1" scenarios="1"/>
  <mergeCells count="6">
    <mergeCell ref="D17:E17"/>
    <mergeCell ref="C5:D5"/>
    <mergeCell ref="E5:F5"/>
    <mergeCell ref="G5:H5"/>
    <mergeCell ref="I5:J5"/>
    <mergeCell ref="D14:E14"/>
  </mergeCells>
  <phoneticPr fontId="18"/>
  <conditionalFormatting sqref="W18:W22 W6:W10 W12:W16">
    <cfRule type="expression" dxfId="1" priority="1">
      <formula>W6=MAX($W$6:$W$22)</formula>
    </cfRule>
  </conditionalFormatting>
  <conditionalFormatting sqref="X6:Y10 X12:Y16 X18:Y22">
    <cfRule type="expression" dxfId="0" priority="2">
      <formula>$W6=MAX($W$6:$W$22)</formula>
    </cfRule>
  </conditionalFormatting>
  <dataValidations count="2">
    <dataValidation type="list" allowBlank="1" showInputMessage="1" showErrorMessage="1" sqref="D17:E17" xr:uid="{ACA9FCF8-EE87-49D5-AAB5-2C5FDFA91365}">
      <formula1>"1億円以下,1億円超～5億円,5億円超"</formula1>
    </dataValidation>
    <dataValidation type="list" allowBlank="1" showInputMessage="1" showErrorMessage="1" sqref="D14" xr:uid="{A782F1EB-C67D-45A2-8E98-EE03AAEFC9AD}">
      <formula1>"個人事業主,法人"</formula1>
    </dataValidation>
  </dataValidations>
  <hyperlinks>
    <hyperlink ref="C36" r:id="rId1" xr:uid="{0A940302-1668-4A49-AF3F-7EE324C19CEE}"/>
    <hyperlink ref="C38" r:id="rId2" xr:uid="{032E0823-EF56-4418-93D0-E898D9CD40B8}"/>
  </hyperlinks>
  <pageMargins left="0.19685039370078741" right="0" top="0.35433070866141736" bottom="0.35433070866141736" header="0.31496062992125984" footer="0.31496062992125984"/>
  <pageSetup paperSize="9" scale="55" orientation="portrait" r:id="rId3"/>
  <colBreaks count="1" manualBreakCount="1">
    <brk id="11" max="65" man="1"/>
  </col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【入力例】</vt:lpstr>
      <vt:lpstr>事業復活支援金 給付判定シート</vt:lpstr>
      <vt:lpstr>【入力例】!Print_Area</vt:lpstr>
      <vt:lpstr>'事業復活支援金 給付判定シート'!Print_Area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1</cp:revision>
  <dcterms:created xsi:type="dcterms:W3CDTF">2020-04-29T16:06:10Z</dcterms:created>
  <dcterms:modified xsi:type="dcterms:W3CDTF">2022-02-16T13:00:07Z</dcterms:modified>
</cp:coreProperties>
</file>